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ykoraj\Desktop\"/>
    </mc:Choice>
  </mc:AlternateContent>
  <bookViews>
    <workbookView xWindow="0" yWindow="0" windowWidth="28800" windowHeight="12000"/>
  </bookViews>
  <sheets>
    <sheet name="Rekapitulace stavby" sheetId="1" r:id="rId1"/>
    <sheet name="01 - SO 01 ODBĚRNÝ OBJEKT" sheetId="2" r:id="rId2"/>
    <sheet name="02 - SO 02 NAPÁJECÍ KORYTO" sheetId="3" r:id="rId3"/>
    <sheet name="03 - SO 03 TŮŇ 1" sheetId="4" r:id="rId4"/>
    <sheet name="04 - SO 04 Zemní val" sheetId="5" r:id="rId5"/>
    <sheet name="05 - SO 05 Tůň 2" sheetId="6" r:id="rId6"/>
    <sheet name="06 - Vedlejší ostatní nák..." sheetId="7" r:id="rId7"/>
  </sheets>
  <definedNames>
    <definedName name="_xlnm._FilterDatabase" localSheetId="1" hidden="1">'01 - SO 01 ODBĚRNÝ OBJEKT'!$C$123:$K$341</definedName>
    <definedName name="_xlnm._FilterDatabase" localSheetId="2" hidden="1">'02 - SO 02 NAPÁJECÍ KORYTO'!$C$117:$K$131</definedName>
    <definedName name="_xlnm._FilterDatabase" localSheetId="3" hidden="1">'03 - SO 03 TŮŇ 1'!$C$117:$K$130</definedName>
    <definedName name="_xlnm._FilterDatabase" localSheetId="4" hidden="1">'04 - SO 04 Zemní val'!$C$117:$K$146</definedName>
    <definedName name="_xlnm._FilterDatabase" localSheetId="5" hidden="1">'05 - SO 05 Tůň 2'!$C$117:$K$131</definedName>
    <definedName name="_xlnm._FilterDatabase" localSheetId="6" hidden="1">'06 - Vedlejší ostatní nák...'!$C$116:$K$157</definedName>
    <definedName name="_xlnm.Print_Titles" localSheetId="1">'01 - SO 01 ODBĚRNÝ OBJEKT'!$123:$123</definedName>
    <definedName name="_xlnm.Print_Titles" localSheetId="2">'02 - SO 02 NAPÁJECÍ KORYTO'!$117:$117</definedName>
    <definedName name="_xlnm.Print_Titles" localSheetId="3">'03 - SO 03 TŮŇ 1'!$117:$117</definedName>
    <definedName name="_xlnm.Print_Titles" localSheetId="4">'04 - SO 04 Zemní val'!$117:$117</definedName>
    <definedName name="_xlnm.Print_Titles" localSheetId="5">'05 - SO 05 Tůň 2'!$117:$117</definedName>
    <definedName name="_xlnm.Print_Titles" localSheetId="6">'06 - Vedlejší ostatní nák...'!$116:$116</definedName>
    <definedName name="_xlnm.Print_Titles" localSheetId="0">'Rekapitulace stavby'!$92:$92</definedName>
    <definedName name="_xlnm.Print_Area" localSheetId="1">'01 - SO 01 ODBĚRNÝ OBJEKT'!$C$4:$J$39,'01 - SO 01 ODBĚRNÝ OBJEKT'!$C$50:$J$76,'01 - SO 01 ODBĚRNÝ OBJEKT'!$C$82:$J$105,'01 - SO 01 ODBĚRNÝ OBJEKT'!$C$111:$K$341</definedName>
    <definedName name="_xlnm.Print_Area" localSheetId="2">'02 - SO 02 NAPÁJECÍ KORYTO'!$C$4:$J$39,'02 - SO 02 NAPÁJECÍ KORYTO'!$C$50:$J$76,'02 - SO 02 NAPÁJECÍ KORYTO'!$C$82:$J$99,'02 - SO 02 NAPÁJECÍ KORYTO'!$C$105:$K$131</definedName>
    <definedName name="_xlnm.Print_Area" localSheetId="3">'03 - SO 03 TŮŇ 1'!$C$4:$J$39,'03 - SO 03 TŮŇ 1'!$C$50:$J$76,'03 - SO 03 TŮŇ 1'!$C$82:$J$99,'03 - SO 03 TŮŇ 1'!$C$105:$K$130</definedName>
    <definedName name="_xlnm.Print_Area" localSheetId="4">'04 - SO 04 Zemní val'!$C$4:$J$39,'04 - SO 04 Zemní val'!$C$50:$J$76,'04 - SO 04 Zemní val'!$C$82:$J$99,'04 - SO 04 Zemní val'!$C$105:$K$146</definedName>
    <definedName name="_xlnm.Print_Area" localSheetId="5">'05 - SO 05 Tůň 2'!$C$4:$J$39,'05 - SO 05 Tůň 2'!$C$50:$J$76,'05 - SO 05 Tůň 2'!$C$82:$J$99,'05 - SO 05 Tůň 2'!$C$105:$K$131</definedName>
    <definedName name="_xlnm.Print_Area" localSheetId="6">'06 - Vedlejší ostatní nák...'!$C$4:$J$39,'06 - Vedlejší ostatní nák...'!$C$50:$J$76,'06 - Vedlejší ostatní nák...'!$C$82:$J$98,'06 - Vedlejší ostatní nák...'!$C$104:$K$157</definedName>
    <definedName name="_xlnm.Print_Area" localSheetId="0">'Rekapitulace stavby'!$D$4:$AO$76,'Rekapitulace stavby'!$C$82:$AQ$101</definedName>
  </definedNames>
  <calcPr calcId="162913"/>
</workbook>
</file>

<file path=xl/calcChain.xml><?xml version="1.0" encoding="utf-8"?>
<calcChain xmlns="http://schemas.openxmlformats.org/spreadsheetml/2006/main">
  <c r="J37" i="7" l="1"/>
  <c r="J36" i="7"/>
  <c r="AY100" i="1"/>
  <c r="J35" i="7"/>
  <c r="AX100" i="1"/>
  <c r="BI154" i="7"/>
  <c r="BH154" i="7"/>
  <c r="BG154" i="7"/>
  <c r="BF154" i="7"/>
  <c r="T154" i="7"/>
  <c r="R154" i="7"/>
  <c r="P154" i="7"/>
  <c r="BI146" i="7"/>
  <c r="BH146" i="7"/>
  <c r="BG146" i="7"/>
  <c r="BF146" i="7"/>
  <c r="T146" i="7"/>
  <c r="R146" i="7"/>
  <c r="P146" i="7"/>
  <c r="BI142" i="7"/>
  <c r="BH142" i="7"/>
  <c r="BG142" i="7"/>
  <c r="BF142" i="7"/>
  <c r="T142" i="7"/>
  <c r="R142" i="7"/>
  <c r="P142" i="7"/>
  <c r="BI139" i="7"/>
  <c r="BH139" i="7"/>
  <c r="BG139" i="7"/>
  <c r="BF139" i="7"/>
  <c r="T139" i="7"/>
  <c r="R139" i="7"/>
  <c r="P139" i="7"/>
  <c r="BI133" i="7"/>
  <c r="BH133" i="7"/>
  <c r="BG133" i="7"/>
  <c r="BF133" i="7"/>
  <c r="T133" i="7"/>
  <c r="R133" i="7"/>
  <c r="P133" i="7"/>
  <c r="BI130" i="7"/>
  <c r="BH130" i="7"/>
  <c r="BG130" i="7"/>
  <c r="BF130" i="7"/>
  <c r="T130" i="7"/>
  <c r="R130" i="7"/>
  <c r="P130" i="7"/>
  <c r="BI127" i="7"/>
  <c r="BH127" i="7"/>
  <c r="BG127" i="7"/>
  <c r="BF127" i="7"/>
  <c r="T127" i="7"/>
  <c r="R127" i="7"/>
  <c r="P127" i="7"/>
  <c r="BI119" i="7"/>
  <c r="BH119" i="7"/>
  <c r="BG119" i="7"/>
  <c r="BF119" i="7"/>
  <c r="T119" i="7"/>
  <c r="R119" i="7"/>
  <c r="P119" i="7"/>
  <c r="J114" i="7"/>
  <c r="J113" i="7"/>
  <c r="F113" i="7"/>
  <c r="F111" i="7"/>
  <c r="E109" i="7"/>
  <c r="J92" i="7"/>
  <c r="J91" i="7"/>
  <c r="F91" i="7"/>
  <c r="F89" i="7"/>
  <c r="E87" i="7"/>
  <c r="J18" i="7"/>
  <c r="E18" i="7"/>
  <c r="F92" i="7" s="1"/>
  <c r="J17" i="7"/>
  <c r="J12" i="7"/>
  <c r="J111" i="7" s="1"/>
  <c r="E7" i="7"/>
  <c r="E85" i="7" s="1"/>
  <c r="J37" i="6"/>
  <c r="J36" i="6"/>
  <c r="AY99" i="1" s="1"/>
  <c r="J35" i="6"/>
  <c r="AX99" i="1"/>
  <c r="BI129" i="6"/>
  <c r="BH129" i="6"/>
  <c r="BG129" i="6"/>
  <c r="BF129" i="6"/>
  <c r="T129" i="6"/>
  <c r="R129" i="6"/>
  <c r="P129" i="6"/>
  <c r="BI127" i="6"/>
  <c r="BH127" i="6"/>
  <c r="BG127" i="6"/>
  <c r="BF127" i="6"/>
  <c r="T127" i="6"/>
  <c r="R127" i="6"/>
  <c r="P127" i="6"/>
  <c r="BI124" i="6"/>
  <c r="BH124" i="6"/>
  <c r="BG124" i="6"/>
  <c r="BF124" i="6"/>
  <c r="T124" i="6"/>
  <c r="R124" i="6"/>
  <c r="P124" i="6"/>
  <c r="BI121" i="6"/>
  <c r="BH121" i="6"/>
  <c r="BG121" i="6"/>
  <c r="BF121" i="6"/>
  <c r="T121" i="6"/>
  <c r="R121" i="6"/>
  <c r="P121" i="6"/>
  <c r="J115" i="6"/>
  <c r="J114" i="6"/>
  <c r="F114" i="6"/>
  <c r="F112" i="6"/>
  <c r="E110" i="6"/>
  <c r="J92" i="6"/>
  <c r="J91" i="6"/>
  <c r="F91" i="6"/>
  <c r="F89" i="6"/>
  <c r="E87" i="6"/>
  <c r="J18" i="6"/>
  <c r="E18" i="6"/>
  <c r="F92" i="6" s="1"/>
  <c r="J17" i="6"/>
  <c r="J12" i="6"/>
  <c r="J112" i="6"/>
  <c r="E7" i="6"/>
  <c r="E108" i="6" s="1"/>
  <c r="J37" i="5"/>
  <c r="J36" i="5"/>
  <c r="AY98" i="1" s="1"/>
  <c r="J35" i="5"/>
  <c r="AX98" i="1" s="1"/>
  <c r="BI144" i="5"/>
  <c r="BH144" i="5"/>
  <c r="BG144" i="5"/>
  <c r="BF144" i="5"/>
  <c r="T144" i="5"/>
  <c r="R144" i="5"/>
  <c r="P144" i="5"/>
  <c r="BI141" i="5"/>
  <c r="BH141" i="5"/>
  <c r="BG141" i="5"/>
  <c r="BF141" i="5"/>
  <c r="T141" i="5"/>
  <c r="R141" i="5"/>
  <c r="P141" i="5"/>
  <c r="BI139" i="5"/>
  <c r="BH139" i="5"/>
  <c r="BG139" i="5"/>
  <c r="BF139" i="5"/>
  <c r="T139" i="5"/>
  <c r="R139" i="5"/>
  <c r="P139" i="5"/>
  <c r="BI132" i="5"/>
  <c r="BH132" i="5"/>
  <c r="BG132" i="5"/>
  <c r="BF132" i="5"/>
  <c r="T132" i="5"/>
  <c r="R132" i="5"/>
  <c r="P132" i="5"/>
  <c r="BI129" i="5"/>
  <c r="BH129" i="5"/>
  <c r="BG129" i="5"/>
  <c r="BF129" i="5"/>
  <c r="T129" i="5"/>
  <c r="R129" i="5"/>
  <c r="P129" i="5"/>
  <c r="BI126" i="5"/>
  <c r="BH126" i="5"/>
  <c r="BG126" i="5"/>
  <c r="BF126" i="5"/>
  <c r="T126" i="5"/>
  <c r="R126" i="5"/>
  <c r="P126" i="5"/>
  <c r="BI123" i="5"/>
  <c r="BH123" i="5"/>
  <c r="BG123" i="5"/>
  <c r="BF123" i="5"/>
  <c r="T123" i="5"/>
  <c r="R123" i="5"/>
  <c r="P123" i="5"/>
  <c r="BI121" i="5"/>
  <c r="BH121" i="5"/>
  <c r="BG121" i="5"/>
  <c r="BF121" i="5"/>
  <c r="T121" i="5"/>
  <c r="R121" i="5"/>
  <c r="P121" i="5"/>
  <c r="J115" i="5"/>
  <c r="J114" i="5"/>
  <c r="F114" i="5"/>
  <c r="F112" i="5"/>
  <c r="E110" i="5"/>
  <c r="J92" i="5"/>
  <c r="J91" i="5"/>
  <c r="F91" i="5"/>
  <c r="F89" i="5"/>
  <c r="E87" i="5"/>
  <c r="J18" i="5"/>
  <c r="E18" i="5"/>
  <c r="F115" i="5"/>
  <c r="J17" i="5"/>
  <c r="J12" i="5"/>
  <c r="J112" i="5" s="1"/>
  <c r="E7" i="5"/>
  <c r="E85" i="5" s="1"/>
  <c r="J37" i="4"/>
  <c r="J36" i="4"/>
  <c r="AY97" i="1"/>
  <c r="J35" i="4"/>
  <c r="AX97" i="1" s="1"/>
  <c r="BI128" i="4"/>
  <c r="BH128" i="4"/>
  <c r="BG128" i="4"/>
  <c r="BF128" i="4"/>
  <c r="T128" i="4"/>
  <c r="R128" i="4"/>
  <c r="P128" i="4"/>
  <c r="BI126" i="4"/>
  <c r="BH126" i="4"/>
  <c r="BG126" i="4"/>
  <c r="BF126" i="4"/>
  <c r="T126" i="4"/>
  <c r="R126" i="4"/>
  <c r="P126" i="4"/>
  <c r="BI123" i="4"/>
  <c r="BH123" i="4"/>
  <c r="BG123" i="4"/>
  <c r="BF123" i="4"/>
  <c r="T123" i="4"/>
  <c r="R123" i="4"/>
  <c r="P123" i="4"/>
  <c r="BI121" i="4"/>
  <c r="BH121" i="4"/>
  <c r="BG121" i="4"/>
  <c r="BF121" i="4"/>
  <c r="T121" i="4"/>
  <c r="R121" i="4"/>
  <c r="P121" i="4"/>
  <c r="J115" i="4"/>
  <c r="J114" i="4"/>
  <c r="F114" i="4"/>
  <c r="F112" i="4"/>
  <c r="E110" i="4"/>
  <c r="J92" i="4"/>
  <c r="J91" i="4"/>
  <c r="F91" i="4"/>
  <c r="F89" i="4"/>
  <c r="E87" i="4"/>
  <c r="J18" i="4"/>
  <c r="E18" i="4"/>
  <c r="F115" i="4" s="1"/>
  <c r="J17" i="4"/>
  <c r="J12" i="4"/>
  <c r="J112" i="4" s="1"/>
  <c r="E7" i="4"/>
  <c r="E108" i="4"/>
  <c r="J37" i="3"/>
  <c r="J36" i="3"/>
  <c r="AY96" i="1" s="1"/>
  <c r="J35" i="3"/>
  <c r="AX96" i="1" s="1"/>
  <c r="BI129" i="3"/>
  <c r="BH129" i="3"/>
  <c r="BG129" i="3"/>
  <c r="BF129" i="3"/>
  <c r="T129" i="3"/>
  <c r="R129" i="3"/>
  <c r="P129" i="3"/>
  <c r="BI126" i="3"/>
  <c r="BH126" i="3"/>
  <c r="BG126" i="3"/>
  <c r="BF126" i="3"/>
  <c r="T126" i="3"/>
  <c r="R126" i="3"/>
  <c r="P126" i="3"/>
  <c r="BI124" i="3"/>
  <c r="BH124" i="3"/>
  <c r="BG124" i="3"/>
  <c r="BF124" i="3"/>
  <c r="T124" i="3"/>
  <c r="R124" i="3"/>
  <c r="P124" i="3"/>
  <c r="BI121" i="3"/>
  <c r="BH121" i="3"/>
  <c r="BG121" i="3"/>
  <c r="BF121" i="3"/>
  <c r="T121" i="3"/>
  <c r="R121" i="3"/>
  <c r="P121" i="3"/>
  <c r="J115" i="3"/>
  <c r="J114" i="3"/>
  <c r="F114" i="3"/>
  <c r="F112" i="3"/>
  <c r="E110" i="3"/>
  <c r="J92" i="3"/>
  <c r="J91" i="3"/>
  <c r="F91" i="3"/>
  <c r="F89" i="3"/>
  <c r="E87" i="3"/>
  <c r="J18" i="3"/>
  <c r="E18" i="3"/>
  <c r="F92" i="3" s="1"/>
  <c r="J17" i="3"/>
  <c r="J12" i="3"/>
  <c r="J112" i="3" s="1"/>
  <c r="E7" i="3"/>
  <c r="E108" i="3" s="1"/>
  <c r="J37" i="2"/>
  <c r="J36" i="2"/>
  <c r="AY95" i="1" s="1"/>
  <c r="J35" i="2"/>
  <c r="AX95" i="1"/>
  <c r="BI340" i="2"/>
  <c r="BH340" i="2"/>
  <c r="BG340" i="2"/>
  <c r="BF340" i="2"/>
  <c r="T340" i="2"/>
  <c r="T339" i="2" s="1"/>
  <c r="R340" i="2"/>
  <c r="R339" i="2"/>
  <c r="P340" i="2"/>
  <c r="P339" i="2" s="1"/>
  <c r="BI335" i="2"/>
  <c r="BH335" i="2"/>
  <c r="BG335" i="2"/>
  <c r="BF335" i="2"/>
  <c r="T335" i="2"/>
  <c r="R335" i="2"/>
  <c r="P335" i="2"/>
  <c r="BI329" i="2"/>
  <c r="BH329" i="2"/>
  <c r="BG329" i="2"/>
  <c r="BF329" i="2"/>
  <c r="T329" i="2"/>
  <c r="R329" i="2"/>
  <c r="P329" i="2"/>
  <c r="BI322" i="2"/>
  <c r="BH322" i="2"/>
  <c r="BG322" i="2"/>
  <c r="BF322" i="2"/>
  <c r="T322" i="2"/>
  <c r="R322" i="2"/>
  <c r="P322" i="2"/>
  <c r="BI317" i="2"/>
  <c r="BH317" i="2"/>
  <c r="BG317" i="2"/>
  <c r="BF317" i="2"/>
  <c r="T317" i="2"/>
  <c r="R317" i="2"/>
  <c r="P317" i="2"/>
  <c r="BI309" i="2"/>
  <c r="BH309" i="2"/>
  <c r="BG309" i="2"/>
  <c r="BF309" i="2"/>
  <c r="T309" i="2"/>
  <c r="R309" i="2"/>
  <c r="P309" i="2"/>
  <c r="BI303" i="2"/>
  <c r="BH303" i="2"/>
  <c r="BG303" i="2"/>
  <c r="BF303" i="2"/>
  <c r="T303" i="2"/>
  <c r="R303" i="2"/>
  <c r="P303" i="2"/>
  <c r="BI300" i="2"/>
  <c r="BH300" i="2"/>
  <c r="BG300" i="2"/>
  <c r="BF300" i="2"/>
  <c r="T300" i="2"/>
  <c r="R300" i="2"/>
  <c r="P300" i="2"/>
  <c r="BI298" i="2"/>
  <c r="BH298" i="2"/>
  <c r="BG298" i="2"/>
  <c r="BF298" i="2"/>
  <c r="T298" i="2"/>
  <c r="R298" i="2"/>
  <c r="P298" i="2"/>
  <c r="BI295" i="2"/>
  <c r="BH295" i="2"/>
  <c r="BG295" i="2"/>
  <c r="BF295" i="2"/>
  <c r="T295" i="2"/>
  <c r="R295" i="2"/>
  <c r="P295" i="2"/>
  <c r="BI291" i="2"/>
  <c r="BH291" i="2"/>
  <c r="BG291" i="2"/>
  <c r="BF291" i="2"/>
  <c r="T291" i="2"/>
  <c r="R291" i="2"/>
  <c r="P291" i="2"/>
  <c r="BI288" i="2"/>
  <c r="BH288" i="2"/>
  <c r="BG288" i="2"/>
  <c r="BF288" i="2"/>
  <c r="T288" i="2"/>
  <c r="R288" i="2"/>
  <c r="P288" i="2"/>
  <c r="BI285" i="2"/>
  <c r="BH285" i="2"/>
  <c r="BG285" i="2"/>
  <c r="BF285" i="2"/>
  <c r="T285" i="2"/>
  <c r="R285" i="2"/>
  <c r="P285" i="2"/>
  <c r="BI280" i="2"/>
  <c r="BH280" i="2"/>
  <c r="BG280" i="2"/>
  <c r="BF280" i="2"/>
  <c r="T280" i="2"/>
  <c r="R280" i="2"/>
  <c r="P280" i="2"/>
  <c r="BI277" i="2"/>
  <c r="BH277" i="2"/>
  <c r="BG277" i="2"/>
  <c r="BF277" i="2"/>
  <c r="T277" i="2"/>
  <c r="R277" i="2"/>
  <c r="P277" i="2"/>
  <c r="BI274" i="2"/>
  <c r="BH274" i="2"/>
  <c r="BG274" i="2"/>
  <c r="BF274" i="2"/>
  <c r="T274" i="2"/>
  <c r="R274" i="2"/>
  <c r="P274" i="2"/>
  <c r="BI271" i="2"/>
  <c r="BH271" i="2"/>
  <c r="BG271" i="2"/>
  <c r="BF271" i="2"/>
  <c r="T271" i="2"/>
  <c r="R271" i="2"/>
  <c r="P271" i="2"/>
  <c r="BI265" i="2"/>
  <c r="BH265" i="2"/>
  <c r="BG265" i="2"/>
  <c r="BF265" i="2"/>
  <c r="T265" i="2"/>
  <c r="R265" i="2"/>
  <c r="P265" i="2"/>
  <c r="BI262" i="2"/>
  <c r="BH262" i="2"/>
  <c r="BG262" i="2"/>
  <c r="BF262" i="2"/>
  <c r="T262" i="2"/>
  <c r="R262" i="2"/>
  <c r="P262" i="2"/>
  <c r="BI259" i="2"/>
  <c r="BH259" i="2"/>
  <c r="BG259" i="2"/>
  <c r="BF259" i="2"/>
  <c r="T259" i="2"/>
  <c r="R259" i="2"/>
  <c r="P259" i="2"/>
  <c r="BI253" i="2"/>
  <c r="BH253" i="2"/>
  <c r="BG253" i="2"/>
  <c r="BF253" i="2"/>
  <c r="T253" i="2"/>
  <c r="R253" i="2"/>
  <c r="P253" i="2"/>
  <c r="BI244" i="2"/>
  <c r="BH244" i="2"/>
  <c r="BG244" i="2"/>
  <c r="BF244" i="2"/>
  <c r="T244" i="2"/>
  <c r="R244" i="2"/>
  <c r="P244" i="2"/>
  <c r="BI233" i="2"/>
  <c r="BH233" i="2"/>
  <c r="BG233" i="2"/>
  <c r="BF233" i="2"/>
  <c r="T233" i="2"/>
  <c r="R233" i="2"/>
  <c r="P233" i="2"/>
  <c r="BI229" i="2"/>
  <c r="BH229" i="2"/>
  <c r="BG229" i="2"/>
  <c r="BF229" i="2"/>
  <c r="T229" i="2"/>
  <c r="R229" i="2"/>
  <c r="P229" i="2"/>
  <c r="BI227" i="2"/>
  <c r="BH227" i="2"/>
  <c r="BG227" i="2"/>
  <c r="BF227" i="2"/>
  <c r="T227" i="2"/>
  <c r="R227" i="2"/>
  <c r="P227" i="2"/>
  <c r="BI217" i="2"/>
  <c r="BH217" i="2"/>
  <c r="BG217" i="2"/>
  <c r="BF217" i="2"/>
  <c r="T217" i="2"/>
  <c r="R217" i="2"/>
  <c r="P217" i="2"/>
  <c r="BI208" i="2"/>
  <c r="BH208" i="2"/>
  <c r="BG208" i="2"/>
  <c r="BF208" i="2"/>
  <c r="T208" i="2"/>
  <c r="R208" i="2"/>
  <c r="P208" i="2"/>
  <c r="BI205" i="2"/>
  <c r="BH205" i="2"/>
  <c r="BG205" i="2"/>
  <c r="BF205" i="2"/>
  <c r="T205" i="2"/>
  <c r="R205" i="2"/>
  <c r="P205" i="2"/>
  <c r="BI202" i="2"/>
  <c r="BH202" i="2"/>
  <c r="BG202" i="2"/>
  <c r="BF202" i="2"/>
  <c r="T202" i="2"/>
  <c r="R202" i="2"/>
  <c r="P202" i="2"/>
  <c r="BI199" i="2"/>
  <c r="BH199" i="2"/>
  <c r="BG199" i="2"/>
  <c r="BF199" i="2"/>
  <c r="T199" i="2"/>
  <c r="R199" i="2"/>
  <c r="P199" i="2"/>
  <c r="BI188" i="2"/>
  <c r="BH188" i="2"/>
  <c r="BG188" i="2"/>
  <c r="BF188" i="2"/>
  <c r="T188" i="2"/>
  <c r="R188" i="2"/>
  <c r="P188" i="2"/>
  <c r="BI185" i="2"/>
  <c r="BH185" i="2"/>
  <c r="BG185" i="2"/>
  <c r="BF185" i="2"/>
  <c r="T185" i="2"/>
  <c r="R185" i="2"/>
  <c r="P185" i="2"/>
  <c r="BI181" i="2"/>
  <c r="BH181" i="2"/>
  <c r="BG181" i="2"/>
  <c r="BF181" i="2"/>
  <c r="T181" i="2"/>
  <c r="R181" i="2"/>
  <c r="P181" i="2"/>
  <c r="BI171" i="2"/>
  <c r="BH171" i="2"/>
  <c r="BG171" i="2"/>
  <c r="BF171" i="2"/>
  <c r="T171" i="2"/>
  <c r="R171" i="2"/>
  <c r="P171" i="2"/>
  <c r="BI168" i="2"/>
  <c r="BH168" i="2"/>
  <c r="BG168" i="2"/>
  <c r="BF168" i="2"/>
  <c r="T168" i="2"/>
  <c r="R168" i="2"/>
  <c r="P168" i="2"/>
  <c r="BI165" i="2"/>
  <c r="BH165" i="2"/>
  <c r="BG165" i="2"/>
  <c r="BF165" i="2"/>
  <c r="T165" i="2"/>
  <c r="R165" i="2"/>
  <c r="P165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8" i="2"/>
  <c r="BH158" i="2"/>
  <c r="BG158" i="2"/>
  <c r="BF158" i="2"/>
  <c r="T158" i="2"/>
  <c r="R158" i="2"/>
  <c r="P158" i="2"/>
  <c r="BI155" i="2"/>
  <c r="BH155" i="2"/>
  <c r="BG155" i="2"/>
  <c r="BF155" i="2"/>
  <c r="T155" i="2"/>
  <c r="R155" i="2"/>
  <c r="P155" i="2"/>
  <c r="BI151" i="2"/>
  <c r="BH151" i="2"/>
  <c r="BG151" i="2"/>
  <c r="BF151" i="2"/>
  <c r="T151" i="2"/>
  <c r="R151" i="2"/>
  <c r="P151" i="2"/>
  <c r="BI148" i="2"/>
  <c r="BH148" i="2"/>
  <c r="BG148" i="2"/>
  <c r="BF148" i="2"/>
  <c r="T148" i="2"/>
  <c r="R148" i="2"/>
  <c r="P148" i="2"/>
  <c r="BI135" i="2"/>
  <c r="BH135" i="2"/>
  <c r="BG135" i="2"/>
  <c r="BF135" i="2"/>
  <c r="T135" i="2"/>
  <c r="R135" i="2"/>
  <c r="P135" i="2"/>
  <c r="BI131" i="2"/>
  <c r="BH131" i="2"/>
  <c r="BG131" i="2"/>
  <c r="BF131" i="2"/>
  <c r="T131" i="2"/>
  <c r="R131" i="2"/>
  <c r="P131" i="2"/>
  <c r="BI127" i="2"/>
  <c r="BH127" i="2"/>
  <c r="BG127" i="2"/>
  <c r="BF127" i="2"/>
  <c r="T127" i="2"/>
  <c r="R127" i="2"/>
  <c r="P127" i="2"/>
  <c r="J121" i="2"/>
  <c r="J120" i="2"/>
  <c r="F120" i="2"/>
  <c r="F118" i="2"/>
  <c r="E116" i="2"/>
  <c r="J92" i="2"/>
  <c r="J91" i="2"/>
  <c r="F91" i="2"/>
  <c r="F89" i="2"/>
  <c r="E87" i="2"/>
  <c r="J18" i="2"/>
  <c r="E18" i="2"/>
  <c r="F92" i="2" s="1"/>
  <c r="J17" i="2"/>
  <c r="J12" i="2"/>
  <c r="J89" i="2" s="1"/>
  <c r="E7" i="2"/>
  <c r="E114" i="2"/>
  <c r="L90" i="1"/>
  <c r="AM90" i="1"/>
  <c r="AM89" i="1"/>
  <c r="L89" i="1"/>
  <c r="AM87" i="1"/>
  <c r="L87" i="1"/>
  <c r="L85" i="1"/>
  <c r="L84" i="1"/>
  <c r="J335" i="2"/>
  <c r="BK322" i="2"/>
  <c r="BK303" i="2"/>
  <c r="J295" i="2"/>
  <c r="J291" i="2"/>
  <c r="BK285" i="2"/>
  <c r="BK265" i="2"/>
  <c r="BK262" i="2"/>
  <c r="BK233" i="2"/>
  <c r="BK202" i="2"/>
  <c r="J185" i="2"/>
  <c r="J168" i="2"/>
  <c r="J160" i="2"/>
  <c r="J340" i="2"/>
  <c r="J329" i="2"/>
  <c r="J317" i="2"/>
  <c r="BK300" i="2"/>
  <c r="J298" i="2"/>
  <c r="J277" i="2"/>
  <c r="J262" i="2"/>
  <c r="J259" i="2"/>
  <c r="J233" i="2"/>
  <c r="J217" i="2"/>
  <c r="J202" i="2"/>
  <c r="BK185" i="2"/>
  <c r="BK168" i="2"/>
  <c r="J165" i="2"/>
  <c r="BK160" i="2"/>
  <c r="BK151" i="2"/>
  <c r="J309" i="2"/>
  <c r="BK288" i="2"/>
  <c r="BK277" i="2"/>
  <c r="BK244" i="2"/>
  <c r="BK217" i="2"/>
  <c r="J199" i="2"/>
  <c r="BK158" i="2"/>
  <c r="BK148" i="2"/>
  <c r="BK340" i="2"/>
  <c r="BK317" i="2"/>
  <c r="J303" i="2"/>
  <c r="J285" i="2"/>
  <c r="BK274" i="2"/>
  <c r="BK259" i="2"/>
  <c r="J188" i="2"/>
  <c r="BK162" i="2"/>
  <c r="J158" i="2"/>
  <c r="J148" i="2"/>
  <c r="J131" i="2"/>
  <c r="AS94" i="1"/>
  <c r="BK121" i="3"/>
  <c r="J126" i="4"/>
  <c r="BK121" i="4"/>
  <c r="BK126" i="4"/>
  <c r="J121" i="4"/>
  <c r="BK123" i="4"/>
  <c r="J132" i="5"/>
  <c r="BK129" i="5"/>
  <c r="J123" i="5"/>
  <c r="J144" i="5"/>
  <c r="BK139" i="5"/>
  <c r="J129" i="5"/>
  <c r="J139" i="5"/>
  <c r="J121" i="5"/>
  <c r="BK127" i="6"/>
  <c r="BK121" i="6"/>
  <c r="J127" i="6"/>
  <c r="J121" i="6"/>
  <c r="BK146" i="7"/>
  <c r="J133" i="7"/>
  <c r="J119" i="7"/>
  <c r="J154" i="7"/>
  <c r="BK139" i="7"/>
  <c r="BK127" i="7"/>
  <c r="J146" i="7"/>
  <c r="J142" i="7"/>
  <c r="J127" i="7"/>
  <c r="J288" i="2"/>
  <c r="J271" i="2"/>
  <c r="J244" i="2"/>
  <c r="J205" i="2"/>
  <c r="BK199" i="2"/>
  <c r="J171" i="2"/>
  <c r="BK165" i="2"/>
  <c r="BK131" i="2"/>
  <c r="BK335" i="2"/>
  <c r="J322" i="2"/>
  <c r="BK309" i="2"/>
  <c r="J300" i="2"/>
  <c r="BK295" i="2"/>
  <c r="J274" i="2"/>
  <c r="BK253" i="2"/>
  <c r="BK229" i="2"/>
  <c r="J227" i="2"/>
  <c r="BK205" i="2"/>
  <c r="BK188" i="2"/>
  <c r="BK181" i="2"/>
  <c r="J162" i="2"/>
  <c r="J155" i="2"/>
  <c r="BK135" i="2"/>
  <c r="BK291" i="2"/>
  <c r="BK280" i="2"/>
  <c r="J265" i="2"/>
  <c r="J253" i="2"/>
  <c r="J229" i="2"/>
  <c r="J208" i="2"/>
  <c r="J181" i="2"/>
  <c r="BK155" i="2"/>
  <c r="J127" i="2"/>
  <c r="BK329" i="2"/>
  <c r="BK298" i="2"/>
  <c r="J280" i="2"/>
  <c r="BK271" i="2"/>
  <c r="BK227" i="2"/>
  <c r="BK208" i="2"/>
  <c r="BK171" i="2"/>
  <c r="J151" i="2"/>
  <c r="J135" i="2"/>
  <c r="BK127" i="2"/>
  <c r="BK129" i="3"/>
  <c r="J126" i="3"/>
  <c r="J124" i="3"/>
  <c r="J121" i="3"/>
  <c r="J129" i="3"/>
  <c r="BK126" i="3"/>
  <c r="BK124" i="3"/>
  <c r="BK128" i="4"/>
  <c r="J128" i="4"/>
  <c r="J123" i="4"/>
  <c r="BK144" i="5"/>
  <c r="BK141" i="5"/>
  <c r="BK126" i="5"/>
  <c r="BK121" i="5"/>
  <c r="J141" i="5"/>
  <c r="BK132" i="5"/>
  <c r="J126" i="5"/>
  <c r="BK123" i="5"/>
  <c r="J129" i="6"/>
  <c r="BK124" i="6"/>
  <c r="BK129" i="6"/>
  <c r="J124" i="6"/>
  <c r="BK154" i="7"/>
  <c r="BK142" i="7"/>
  <c r="J139" i="7"/>
  <c r="BK130" i="7"/>
  <c r="BK119" i="7"/>
  <c r="BK133" i="7"/>
  <c r="J130" i="7"/>
  <c r="BK126" i="2" l="1"/>
  <c r="J126" i="2" s="1"/>
  <c r="J98" i="2" s="1"/>
  <c r="R126" i="2"/>
  <c r="BK184" i="2"/>
  <c r="J184" i="2" s="1"/>
  <c r="J99" i="2" s="1"/>
  <c r="BK201" i="2"/>
  <c r="J201" i="2" s="1"/>
  <c r="J100" i="2" s="1"/>
  <c r="T201" i="2"/>
  <c r="P252" i="2"/>
  <c r="BK294" i="2"/>
  <c r="J294" i="2" s="1"/>
  <c r="J102" i="2" s="1"/>
  <c r="R294" i="2"/>
  <c r="P302" i="2"/>
  <c r="BK120" i="3"/>
  <c r="J120" i="3"/>
  <c r="J98" i="3"/>
  <c r="R120" i="3"/>
  <c r="R119" i="3" s="1"/>
  <c r="R118" i="3" s="1"/>
  <c r="BK120" i="4"/>
  <c r="J120" i="4" s="1"/>
  <c r="J98" i="4" s="1"/>
  <c r="R120" i="4"/>
  <c r="R119" i="4"/>
  <c r="R118" i="4" s="1"/>
  <c r="P120" i="5"/>
  <c r="P119" i="5"/>
  <c r="P118" i="5"/>
  <c r="AU98" i="1" s="1"/>
  <c r="BK120" i="6"/>
  <c r="BK119" i="6"/>
  <c r="J119" i="6"/>
  <c r="J97" i="6" s="1"/>
  <c r="T120" i="6"/>
  <c r="T119" i="6"/>
  <c r="T118" i="6"/>
  <c r="T126" i="2"/>
  <c r="R184" i="2"/>
  <c r="P201" i="2"/>
  <c r="BK252" i="2"/>
  <c r="J252" i="2" s="1"/>
  <c r="J101" i="2" s="1"/>
  <c r="T252" i="2"/>
  <c r="BK302" i="2"/>
  <c r="J302" i="2" s="1"/>
  <c r="J103" i="2" s="1"/>
  <c r="T302" i="2"/>
  <c r="T120" i="3"/>
  <c r="T119" i="3" s="1"/>
  <c r="T118" i="3" s="1"/>
  <c r="T120" i="4"/>
  <c r="T119" i="4"/>
  <c r="T118" i="4" s="1"/>
  <c r="BK120" i="5"/>
  <c r="J120" i="5"/>
  <c r="J98" i="5"/>
  <c r="T120" i="5"/>
  <c r="T119" i="5" s="1"/>
  <c r="T118" i="5" s="1"/>
  <c r="P120" i="6"/>
  <c r="P119" i="6" s="1"/>
  <c r="P118" i="6" s="1"/>
  <c r="AU99" i="1" s="1"/>
  <c r="BK118" i="7"/>
  <c r="J118" i="7" s="1"/>
  <c r="J97" i="7" s="1"/>
  <c r="R118" i="7"/>
  <c r="R117" i="7"/>
  <c r="P126" i="2"/>
  <c r="P125" i="2" s="1"/>
  <c r="P124" i="2" s="1"/>
  <c r="AU95" i="1" s="1"/>
  <c r="P184" i="2"/>
  <c r="T184" i="2"/>
  <c r="R201" i="2"/>
  <c r="R252" i="2"/>
  <c r="P294" i="2"/>
  <c r="T294" i="2"/>
  <c r="R302" i="2"/>
  <c r="P120" i="3"/>
  <c r="P119" i="3" s="1"/>
  <c r="P118" i="3" s="1"/>
  <c r="AU96" i="1" s="1"/>
  <c r="P120" i="4"/>
  <c r="P119" i="4" s="1"/>
  <c r="P118" i="4" s="1"/>
  <c r="AU97" i="1" s="1"/>
  <c r="R120" i="5"/>
  <c r="R119" i="5" s="1"/>
  <c r="R118" i="5" s="1"/>
  <c r="R120" i="6"/>
  <c r="R119" i="6"/>
  <c r="R118" i="6" s="1"/>
  <c r="P118" i="7"/>
  <c r="P117" i="7"/>
  <c r="AU100" i="1"/>
  <c r="T118" i="7"/>
  <c r="T117" i="7"/>
  <c r="BK339" i="2"/>
  <c r="J339" i="2"/>
  <c r="J104" i="2" s="1"/>
  <c r="BK118" i="6"/>
  <c r="J118" i="6"/>
  <c r="J120" i="6"/>
  <c r="J98" i="6" s="1"/>
  <c r="J89" i="7"/>
  <c r="E107" i="7"/>
  <c r="F114" i="7"/>
  <c r="BE119" i="7"/>
  <c r="BE130" i="7"/>
  <c r="BE133" i="7"/>
  <c r="BE146" i="7"/>
  <c r="BE154" i="7"/>
  <c r="BE127" i="7"/>
  <c r="BE139" i="7"/>
  <c r="BE142" i="7"/>
  <c r="E85" i="6"/>
  <c r="J89" i="6"/>
  <c r="F115" i="6"/>
  <c r="BE121" i="6"/>
  <c r="BE127" i="6"/>
  <c r="BE124" i="6"/>
  <c r="BE129" i="6"/>
  <c r="BK119" i="4"/>
  <c r="BK118" i="4" s="1"/>
  <c r="J118" i="4" s="1"/>
  <c r="J96" i="4" s="1"/>
  <c r="E108" i="5"/>
  <c r="BE132" i="5"/>
  <c r="J89" i="5"/>
  <c r="F92" i="5"/>
  <c r="BE123" i="5"/>
  <c r="BE126" i="5"/>
  <c r="BE121" i="5"/>
  <c r="BE129" i="5"/>
  <c r="BE139" i="5"/>
  <c r="BE141" i="5"/>
  <c r="BE144" i="5"/>
  <c r="J89" i="4"/>
  <c r="BK119" i="3"/>
  <c r="BK118" i="3" s="1"/>
  <c r="J118" i="3" s="1"/>
  <c r="J30" i="3" s="1"/>
  <c r="E85" i="4"/>
  <c r="F92" i="4"/>
  <c r="BE123" i="4"/>
  <c r="BE121" i="4"/>
  <c r="BE126" i="4"/>
  <c r="BE128" i="4"/>
  <c r="F115" i="3"/>
  <c r="BE121" i="3"/>
  <c r="BE124" i="3"/>
  <c r="J89" i="3"/>
  <c r="E85" i="3"/>
  <c r="BE129" i="3"/>
  <c r="BE126" i="3"/>
  <c r="J118" i="2"/>
  <c r="F121" i="2"/>
  <c r="BE148" i="2"/>
  <c r="BE151" i="2"/>
  <c r="BE181" i="2"/>
  <c r="BE188" i="2"/>
  <c r="BE199" i="2"/>
  <c r="BE274" i="2"/>
  <c r="BE277" i="2"/>
  <c r="BE285" i="2"/>
  <c r="BE298" i="2"/>
  <c r="BE300" i="2"/>
  <c r="BE335" i="2"/>
  <c r="BE340" i="2"/>
  <c r="BE127" i="2"/>
  <c r="BE131" i="2"/>
  <c r="BE158" i="2"/>
  <c r="BE160" i="2"/>
  <c r="BE168" i="2"/>
  <c r="BE185" i="2"/>
  <c r="BE202" i="2"/>
  <c r="BE205" i="2"/>
  <c r="BE259" i="2"/>
  <c r="BE271" i="2"/>
  <c r="BE309" i="2"/>
  <c r="BE322" i="2"/>
  <c r="E85" i="2"/>
  <c r="BE162" i="2"/>
  <c r="BE208" i="2"/>
  <c r="BE229" i="2"/>
  <c r="BE233" i="2"/>
  <c r="BE244" i="2"/>
  <c r="BE253" i="2"/>
  <c r="BE262" i="2"/>
  <c r="BE265" i="2"/>
  <c r="BE280" i="2"/>
  <c r="BE288" i="2"/>
  <c r="BE291" i="2"/>
  <c r="BE295" i="2"/>
  <c r="BE329" i="2"/>
  <c r="BE135" i="2"/>
  <c r="BE155" i="2"/>
  <c r="BE165" i="2"/>
  <c r="BE171" i="2"/>
  <c r="BE217" i="2"/>
  <c r="BE227" i="2"/>
  <c r="BE303" i="2"/>
  <c r="BE317" i="2"/>
  <c r="F36" i="2"/>
  <c r="BC95" i="1" s="1"/>
  <c r="F37" i="3"/>
  <c r="BD96" i="1" s="1"/>
  <c r="F37" i="4"/>
  <c r="BD97" i="1" s="1"/>
  <c r="F35" i="5"/>
  <c r="BB98" i="1"/>
  <c r="F36" i="6"/>
  <c r="BC99" i="1" s="1"/>
  <c r="F37" i="6"/>
  <c r="BD99" i="1"/>
  <c r="F36" i="7"/>
  <c r="BC100" i="1" s="1"/>
  <c r="F35" i="2"/>
  <c r="BB95" i="1"/>
  <c r="F35" i="3"/>
  <c r="BB96" i="1" s="1"/>
  <c r="F35" i="4"/>
  <c r="BB97" i="1"/>
  <c r="F34" i="5"/>
  <c r="BA98" i="1" s="1"/>
  <c r="F35" i="6"/>
  <c r="BB99" i="1"/>
  <c r="F35" i="7"/>
  <c r="BB100" i="1" s="1"/>
  <c r="J34" i="2"/>
  <c r="AW95" i="1"/>
  <c r="F36" i="3"/>
  <c r="BC96" i="1" s="1"/>
  <c r="F34" i="4"/>
  <c r="BA97" i="1"/>
  <c r="J34" i="4"/>
  <c r="AW97" i="1" s="1"/>
  <c r="F36" i="5"/>
  <c r="BC98" i="1"/>
  <c r="J34" i="6"/>
  <c r="AW99" i="1" s="1"/>
  <c r="F34" i="6"/>
  <c r="BA99" i="1"/>
  <c r="F37" i="7"/>
  <c r="BD100" i="1" s="1"/>
  <c r="F37" i="2"/>
  <c r="BD95" i="1"/>
  <c r="F34" i="2"/>
  <c r="BA95" i="1" s="1"/>
  <c r="J34" i="3"/>
  <c r="AW96" i="1"/>
  <c r="F34" i="3"/>
  <c r="BA96" i="1" s="1"/>
  <c r="F36" i="4"/>
  <c r="BC97" i="1"/>
  <c r="J34" i="5"/>
  <c r="AW98" i="1" s="1"/>
  <c r="F37" i="5"/>
  <c r="BD98" i="1"/>
  <c r="J34" i="7"/>
  <c r="AW100" i="1" s="1"/>
  <c r="J30" i="6"/>
  <c r="F34" i="7"/>
  <c r="BA100" i="1" s="1"/>
  <c r="T125" i="2" l="1"/>
  <c r="T124" i="2"/>
  <c r="R125" i="2"/>
  <c r="R124" i="2"/>
  <c r="BK125" i="2"/>
  <c r="BK124" i="2"/>
  <c r="J124" i="2"/>
  <c r="J96" i="2"/>
  <c r="BK119" i="5"/>
  <c r="J119" i="5"/>
  <c r="J97" i="5"/>
  <c r="BK117" i="7"/>
  <c r="J117" i="7" s="1"/>
  <c r="J96" i="7" s="1"/>
  <c r="AG99" i="1"/>
  <c r="J96" i="6"/>
  <c r="J119" i="4"/>
  <c r="J97" i="4"/>
  <c r="AG96" i="1"/>
  <c r="J96" i="3"/>
  <c r="J119" i="3"/>
  <c r="J97" i="3"/>
  <c r="F33" i="3"/>
  <c r="AZ96" i="1"/>
  <c r="J33" i="4"/>
  <c r="AV97" i="1" s="1"/>
  <c r="AT97" i="1" s="1"/>
  <c r="F33" i="5"/>
  <c r="AZ98" i="1" s="1"/>
  <c r="F33" i="6"/>
  <c r="AZ99" i="1"/>
  <c r="J33" i="7"/>
  <c r="AV100" i="1" s="1"/>
  <c r="AT100" i="1" s="1"/>
  <c r="BB94" i="1"/>
  <c r="W31" i="1"/>
  <c r="J33" i="2"/>
  <c r="AV95" i="1" s="1"/>
  <c r="AT95" i="1" s="1"/>
  <c r="AU94" i="1"/>
  <c r="F33" i="2"/>
  <c r="AZ95" i="1" s="1"/>
  <c r="J33" i="6"/>
  <c r="AV99" i="1"/>
  <c r="AT99" i="1" s="1"/>
  <c r="AN99" i="1" s="1"/>
  <c r="BD94" i="1"/>
  <c r="W33" i="1"/>
  <c r="BC94" i="1"/>
  <c r="W32" i="1"/>
  <c r="J33" i="3"/>
  <c r="AV96" i="1"/>
  <c r="AT96" i="1" s="1"/>
  <c r="AN96" i="1" s="1"/>
  <c r="F33" i="4"/>
  <c r="AZ97" i="1"/>
  <c r="J30" i="4"/>
  <c r="AG97" i="1"/>
  <c r="J33" i="5"/>
  <c r="AV98" i="1"/>
  <c r="AT98" i="1" s="1"/>
  <c r="BA94" i="1"/>
  <c r="W30" i="1" s="1"/>
  <c r="F33" i="7"/>
  <c r="AZ100" i="1" s="1"/>
  <c r="J125" i="2" l="1"/>
  <c r="J97" i="2"/>
  <c r="BK118" i="5"/>
  <c r="J118" i="5"/>
  <c r="J96" i="5" s="1"/>
  <c r="J39" i="6"/>
  <c r="AN97" i="1"/>
  <c r="J39" i="4"/>
  <c r="J39" i="3"/>
  <c r="J30" i="2"/>
  <c r="AG95" i="1"/>
  <c r="AX94" i="1"/>
  <c r="AW94" i="1"/>
  <c r="AK30" i="1"/>
  <c r="J30" i="7"/>
  <c r="AG100" i="1"/>
  <c r="AZ94" i="1"/>
  <c r="W29" i="1"/>
  <c r="AY94" i="1"/>
  <c r="J39" i="2" l="1"/>
  <c r="J39" i="7"/>
  <c r="AN100" i="1"/>
  <c r="AN95" i="1"/>
  <c r="AV94" i="1"/>
  <c r="AK29" i="1"/>
  <c r="J30" i="5"/>
  <c r="AG98" i="1"/>
  <c r="AG94" i="1" s="1"/>
  <c r="AK26" i="1" s="1"/>
  <c r="J39" i="5" l="1"/>
  <c r="AN98" i="1"/>
  <c r="AK35" i="1"/>
  <c r="AT94" i="1"/>
  <c r="AN94" i="1" l="1"/>
</calcChain>
</file>

<file path=xl/sharedStrings.xml><?xml version="1.0" encoding="utf-8"?>
<sst xmlns="http://schemas.openxmlformats.org/spreadsheetml/2006/main" count="3862" uniqueCount="590">
  <si>
    <t>Export Komplet</t>
  </si>
  <si>
    <t/>
  </si>
  <si>
    <t>2.0</t>
  </si>
  <si>
    <t>ZAMOK</t>
  </si>
  <si>
    <t>False</t>
  </si>
  <si>
    <t>{4ab3d27e-d8eb-46c7-a4e9-58ea7369da57}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</si>
  <si>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</si>
  <si>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</si>
  <si>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</si>
  <si>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</si>
  <si>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</si>
  <si>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</si>
  <si>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Kód:</t>
  </si>
  <si>
    <t>398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</si>
  <si>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</si>
  <si>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</si>
  <si>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Janovský mokřad - vodní plochy, terénní úpravy</t>
  </si>
  <si>
    <t>KSO:</t>
  </si>
  <si>
    <t>CC-CZ:</t>
  </si>
  <si>
    <t>Místo:</t>
  </si>
  <si>
    <t>Janovský mokřad</t>
  </si>
  <si>
    <t>Datum:</t>
  </si>
  <si>
    <t>15. 8. 2022</t>
  </si>
  <si>
    <t>Zadavatel:</t>
  </si>
  <si>
    <t>IČ:</t>
  </si>
  <si>
    <t>70890366</t>
  </si>
  <si>
    <t>Plzeňský kraj</t>
  </si>
  <si>
    <t>DIČ:</t>
  </si>
  <si>
    <t>Uchazeč:</t>
  </si>
  <si>
    <t>Vyplň údaj</t>
  </si>
  <si>
    <t>Projektant:</t>
  </si>
  <si>
    <t>03418219</t>
  </si>
  <si>
    <t>Ing. Jiří Tägl</t>
  </si>
  <si>
    <t>True</t>
  </si>
  <si>
    <t>Zpracovatel:</t>
  </si>
  <si>
    <t>Projektová kancelář, Ing. Jiří Tägl s.r.o.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</si>
  <si>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</si>
  <si>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</si>
  <si>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</si>
  <si>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</si>
  <si>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</si>
  <si>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</si>
  <si>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</si>
  <si>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</si>
  <si>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</si>
  <si>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</si>
  <si>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</si>
  <si>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</si>
  <si>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</si>
  <si>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</si>
  <si>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</si>
  <si>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</si>
  <si>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</si>
  <si>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</si>
  <si>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</si>
  <si>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</si>
  <si>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</si>
  <si>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</si>
  <si>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</si>
  <si>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</si>
  <si>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</si>
  <si>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</si>
  <si>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</si>
  <si>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</si>
  <si>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</si>
  <si>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</si>
  <si>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</si>
  <si>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</si>
  <si>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</si>
  <si>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</si>
  <si>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</si>
  <si>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</si>
  <si>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</si>
  <si>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</si>
  <si>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</si>
  <si>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</si>
  <si>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</si>
  <si>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</si>
  <si>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</si>
  <si>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</si>
  <si>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</si>
  <si>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</si>
  <si>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</si>
  <si>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SO 01 ODBĚRNÝ OBJEKT</t>
  </si>
  <si>
    <t>STA</t>
  </si>
  <si>
    <t>1</t>
  </si>
  <si>
    <t>{7c2dfb4a-14f3-427a-aef8-19d222ecb56b}</t>
  </si>
  <si>
    <t>2</t>
  </si>
  <si>
    <t>02</t>
  </si>
  <si>
    <t>SO 02 NAPÁJECÍ KORYTO</t>
  </si>
  <si>
    <t>{d360132d-0486-4674-aa20-18761bd50d47}</t>
  </si>
  <si>
    <t>03</t>
  </si>
  <si>
    <t>SO 03 TŮŇ 1</t>
  </si>
  <si>
    <t>{d07d87d3-1dbd-4fe5-933b-9ed97a6ccdf4}</t>
  </si>
  <si>
    <t>04</t>
  </si>
  <si>
    <t>SO 04 Zemní val</t>
  </si>
  <si>
    <t>{552b3192-5908-476e-a83e-9d17dedf26de}</t>
  </si>
  <si>
    <t>05</t>
  </si>
  <si>
    <t>SO 05 Tůň 2</t>
  </si>
  <si>
    <t>{dd917896-184f-44ec-b79d-00065b33b044}</t>
  </si>
  <si>
    <t>06</t>
  </si>
  <si>
    <t>Vedlejší ostatní náklady</t>
  </si>
  <si>
    <t>{96a8c806-0851-4d2f-8783-d6b4ee8b7037}</t>
  </si>
  <si>
    <t>KRYCÍ LIST SOUPISU PRACÍ</t>
  </si>
  <si>
    <t>Objekt:</t>
  </si>
  <si>
    <t>01 - SO 01 ODBĚRNÝ OBJEKT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</si>
  <si>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</si>
  <si>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</si>
  <si>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</si>
  <si>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</si>
  <si>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</si>
  <si>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</si>
  <si>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</si>
  <si>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</si>
  <si>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</si>
  <si>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</si>
  <si>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8 - Trubní vedení</t>
  </si>
  <si>
    <t xml:space="preserve">    9 - Ostatní konstrukce a práce-bourání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</si>
  <si>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</si>
  <si>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</si>
  <si>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</si>
  <si>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</si>
  <si>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</si>
  <si>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</si>
  <si>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</si>
  <si>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</si>
  <si>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</si>
  <si>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</si>
  <si>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</si>
  <si>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</si>
  <si>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</si>
  <si>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</si>
  <si>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</si>
  <si>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</si>
  <si>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</si>
  <si>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</si>
  <si>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</si>
  <si>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112251101</t>
  </si>
  <si>
    <t>Odstranění pařezů D přes 100 do 300 mm</t>
  </si>
  <si>
    <t>kus</t>
  </si>
  <si>
    <t>CS ÚRS 2022 01</t>
  </si>
  <si>
    <t>4</t>
  </si>
  <si>
    <t>1976796250</t>
  </si>
  <si>
    <t>PP</t>
  </si>
  <si>
    <t>Odstranění pařezů strojně s jejich vykopáním, vytrháním nebo odstřelením průměru přes 100 do 300 mm</t>
  </si>
  <si>
    <t>VV</t>
  </si>
  <si>
    <t>"Pozn. v ceně jsou započteny i náklady na nutné odklizení pařezů na hromady na vzdálenost do 50 m na určeném místě"</t>
  </si>
  <si>
    <t>13</t>
  </si>
  <si>
    <t>112251102</t>
  </si>
  <si>
    <t>Odstranění pařezů D přes 300 do 500 mm</t>
  </si>
  <si>
    <t>-1343721893</t>
  </si>
  <si>
    <t>Odstranění pařezů strojně s jejich vykopáním, vytrháním nebo odstřelením průměru přes 300 do 500 mm</t>
  </si>
  <si>
    <t>3</t>
  </si>
  <si>
    <t>131251104</t>
  </si>
  <si>
    <t>Hloubení jam nezapažených v hornině třídy těžitelnosti I skupiny 3 objem do 500 m3 strojně</t>
  </si>
  <si>
    <t>m3</t>
  </si>
  <si>
    <t>182979546</t>
  </si>
  <si>
    <t>Hloubení nezapažených jam a zářezů strojně s urovnáním dna do předepsaného profilu a spádu v hornině třídy těžitelnosti I skupiny 3 přes 100 do 500 m3</t>
  </si>
  <si>
    <t>"Pozn. 90% I-3, 10% II-4"</t>
  </si>
  <si>
    <t>"přehrážka" 31,7*4,5*0,9</t>
  </si>
  <si>
    <t xml:space="preserve">"vývar - dno a svahy pro kamennou rovnaninu pod přehrážkou" 9,4*4*0,5*0,9  </t>
  </si>
  <si>
    <t>"konec vývaru-kamenný práh pod přehrážkou" (8,2*0,6*0,8+0,85*4,2)*0,9</t>
  </si>
  <si>
    <t>"dno a pravý svah nad přehrážkou pro kamennou rovnaninu" 10,0*2,7*0,5*0,9</t>
  </si>
  <si>
    <t>"kamenný práh nad přehrážkou" 10,0*0,4*0,6*0,9</t>
  </si>
  <si>
    <t>"schody" 2,14*1,2*0,9</t>
  </si>
  <si>
    <t>"betonová patka" 0,9*0,7*2,7*0,9</t>
  </si>
  <si>
    <t>"napouštěcí potrubí" 2,7*2,5*0,9</t>
  </si>
  <si>
    <t>"kamenná zídka+kamenný práh" 4,5*4,0*0,9</t>
  </si>
  <si>
    <t>Součet</t>
  </si>
  <si>
    <t>131351102</t>
  </si>
  <si>
    <t>Hloubení jam nezapažených v hornině třídy těžitelnosti II skupiny 4 objem do 50 m3 strojně</t>
  </si>
  <si>
    <t>1910458064</t>
  </si>
  <si>
    <t>Hloubení nezapažených jam a zářezů strojně s urovnáním dna do předepsaného profilu a spádu v hornině třídy těžitelnosti II skupiny 4 přes 20 do 50 m3</t>
  </si>
  <si>
    <t>"Pozn. 90% I-3, 10% II-4" 21,38</t>
  </si>
  <si>
    <t>5</t>
  </si>
  <si>
    <t>171251101</t>
  </si>
  <si>
    <t>Uložení sypaniny do násypů nezhutněných strojně</t>
  </si>
  <si>
    <t>560238120</t>
  </si>
  <si>
    <t>Uložení sypanin do násypů strojně s rozprostřením sypaniny ve vrstvách a s hrubým urovnáním nezhutněných jakékoliv třídy těžitelnosti</t>
  </si>
  <si>
    <t>"uložení přebytečného výkopku na místo trvalého uložení"</t>
  </si>
  <si>
    <t>192,5+21,38-131,53</t>
  </si>
  <si>
    <t>6</t>
  </si>
  <si>
    <t>174151101</t>
  </si>
  <si>
    <t>Zásyp jam, šachet rýh nebo kolem objektů sypaninou se zhutněním</t>
  </si>
  <si>
    <t>811830873</t>
  </si>
  <si>
    <t>Zásyp sypaninou z jakékoliv horniny strojně s uložením výkopku ve vrstvách se zhutněním jam, šachet, rýh nebo kolem objektů v těchto vykopávkách</t>
  </si>
  <si>
    <t>213,88-82,35</t>
  </si>
  <si>
    <t>7</t>
  </si>
  <si>
    <t>181351103</t>
  </si>
  <si>
    <t>Rozprostření ornice tl vrstvy do 200 mm pl přes 100 do 500 m2 v rovině nebo ve svahu do 1:5 strojně</t>
  </si>
  <si>
    <t>m2</t>
  </si>
  <si>
    <t>164845742</t>
  </si>
  <si>
    <t>Rozprostření a urovnání ornice v rovině nebo ve svahu sklonu do 1:5 strojně při souvislé ploše přes 100 do 500 m2, tl. vrstvy do 200 mm</t>
  </si>
  <si>
    <t>8</t>
  </si>
  <si>
    <t>181411121</t>
  </si>
  <si>
    <t>Založení lučního trávníku výsevem pl do 1000 m2 v rovině a ve svahu do 1:5</t>
  </si>
  <si>
    <t>-1247300783</t>
  </si>
  <si>
    <t>Založení trávníku na půdě předem připravené plochy do 1000 m2 výsevem včetně utažení lučního v rovině nebo na svahu do 1:5</t>
  </si>
  <si>
    <t>9</t>
  </si>
  <si>
    <t>M</t>
  </si>
  <si>
    <t>00572474</t>
  </si>
  <si>
    <t>osivo směs travní krajinná-svahová</t>
  </si>
  <si>
    <t>kg</t>
  </si>
  <si>
    <t>-726804345</t>
  </si>
  <si>
    <t>105*0,02 'Přepočtené koeficientem množství</t>
  </si>
  <si>
    <t>10</t>
  </si>
  <si>
    <t>10364101</t>
  </si>
  <si>
    <t>zemina pro terénní úpravy -  ornice</t>
  </si>
  <si>
    <t>t</t>
  </si>
  <si>
    <t>-2082750394</t>
  </si>
  <si>
    <t>14,175</t>
  </si>
  <si>
    <t>11</t>
  </si>
  <si>
    <t>181951111</t>
  </si>
  <si>
    <t>Úprava pláně v hornině třídy těžitelnosti I skupiny 1 až 3 bez zhutnění strojně</t>
  </si>
  <si>
    <t>-1917268739</t>
  </si>
  <si>
    <t>Úprava pláně vyrovnáním výškových rozdílů strojně v hornině třídy těžitelnosti I, skupiny 1 až 3 bez zhutnění</t>
  </si>
  <si>
    <t>275</t>
  </si>
  <si>
    <t>12</t>
  </si>
  <si>
    <t>R01_1</t>
  </si>
  <si>
    <t>Převedení vody během realizace stavby</t>
  </si>
  <si>
    <t>kpl</t>
  </si>
  <si>
    <t>1393748899</t>
  </si>
  <si>
    <t>Zajištění převedení vody během realizace stavby - I. etapa</t>
  </si>
  <si>
    <t>"zajištění převedení vody během realizace odběrného objektu"</t>
  </si>
  <si>
    <t>"zřízení ochranné zemní hrázky ze zemin vhodných do hrázky na vtoku do potrubí pro převádění vody, soustředění převáděné vody"</t>
  </si>
  <si>
    <t>"rozebrání hrázky včetně likvidace zeminy"</t>
  </si>
  <si>
    <t>"zřízení ochranné zemní hrázky ze zemin vhodných do hrázky na konci potrubí pro převádění vody, rozebrání hrázky včetně likvidace zeminy"</t>
  </si>
  <si>
    <t>"provizorní zatrubnění pro převádění vody včetně podpěrné konstrukce dle zvolené technologie zhotovitele"</t>
  </si>
  <si>
    <t>"zajištění čerpání vody a pohotovostní čerpací soupravy během realizace odběrného objektu"</t>
  </si>
  <si>
    <t>"specifikace navrženého převádění vody viz příloha D.1.1 Technická zpráva"</t>
  </si>
  <si>
    <t>R01_2</t>
  </si>
  <si>
    <t>Vodorovné přemístění výkopku/sypaniny z mezideponie na místo určení</t>
  </si>
  <si>
    <t>1437196420</t>
  </si>
  <si>
    <t>"Vodorovné přemístění přebytečného výkopku z mezideponie na místo trvalého uložení do vzdálenosti 50 m"</t>
  </si>
  <si>
    <t>82,35</t>
  </si>
  <si>
    <t>Zakládání</t>
  </si>
  <si>
    <t>14</t>
  </si>
  <si>
    <t>270210233</t>
  </si>
  <si>
    <t>Zdivo základové z lomového kamene rubové se zatřením spár na maltu MC 25</t>
  </si>
  <si>
    <t>-1508357931</t>
  </si>
  <si>
    <t>Zdivo základové z lomového kamene  na hloubku do 5 m, v prostoru zapaženém nebo nezapaženém s odstraněním napadávky, bez úpravy povrchu základové spáry, s dodáním všech hmot rubové z lomového kamene lomařsky upraveného, jednostranně lícované, tl. od 250 do 450 mm se zatřením spár, na maltu cementovou MC 25</t>
  </si>
  <si>
    <t xml:space="preserve">"schody-obrubnice" 0,3*2,2*2 </t>
  </si>
  <si>
    <t>274356021</t>
  </si>
  <si>
    <t>Bednění základových pasů ploch rovinných zřízení</t>
  </si>
  <si>
    <t>-1392432823</t>
  </si>
  <si>
    <t>Bednění základů z betonu prostého nebo železového pasů pro plochy rovinné zřízení</t>
  </si>
  <si>
    <t>"přehrážka-bednění pro podkladní beton"</t>
  </si>
  <si>
    <t>1,3*0,15*2+7,2*0,15*2 + 1,3*0,15*2*2+2,3*0,15*2*2</t>
  </si>
  <si>
    <t>"betonová patka-bednění pro podkladní beton"</t>
  </si>
  <si>
    <t>0,9*0,1*2+2,7*0,1*2</t>
  </si>
  <si>
    <t>"odběrný objekt -bednění pro podkladní beton"</t>
  </si>
  <si>
    <t>1,7*0,1*4</t>
  </si>
  <si>
    <t>"základ kamenné zídky-bednění pro podkladní beton"</t>
  </si>
  <si>
    <t>0,8*0,1*2+3,8*0,1*2</t>
  </si>
  <si>
    <t>16</t>
  </si>
  <si>
    <t>274356022</t>
  </si>
  <si>
    <t>Bednění základových pasů ploch rovinných odstranění</t>
  </si>
  <si>
    <t>-2103178866</t>
  </si>
  <si>
    <t>Bednění základů z betonu prostého nebo železového pasů pro plochy rovinné odstranění</t>
  </si>
  <si>
    <t>Svislé a kompletní konstrukce</t>
  </si>
  <si>
    <t>17</t>
  </si>
  <si>
    <t>321213234</t>
  </si>
  <si>
    <t>Zdivo nadzákladové z lomového kamene vodních staveb rubové se zatřením na maltu MC 25</t>
  </si>
  <si>
    <t>-445854736</t>
  </si>
  <si>
    <t>Zdivo nadzákladové z lomového kamene vodních staveb  přehrad, jezů a plavebních komor, spodní stavby vodních elektráren, odběrných věží a výpustných zařízení, opěrných zdí, šachet, šachtic a ostatních konstrukcí rubové z lomového kamene lomařsky upraveného se zatřením spár, na maltu cementovou MC 25</t>
  </si>
  <si>
    <t>"kamenná zídka" 0,8*3,4*0,45</t>
  </si>
  <si>
    <t>18</t>
  </si>
  <si>
    <t>321213345</t>
  </si>
  <si>
    <t>Zdivo nadzákladové z lomového kamene vodních staveb obkladní s vyspárováním</t>
  </si>
  <si>
    <t>575751091</t>
  </si>
  <si>
    <t>Zdivo nadzákladové z lomového kamene vodních staveb  přehrad, jezů a plavebních komor, spodní stavby vodních elektráren, odběrných věží a výpustných zařízení, opěrných zdí, šachet, šachtic a ostatních konstrukcí obkladní z lomového kamene lomařsky upraveného s vyspárováním, na cementovou maltu</t>
  </si>
  <si>
    <t>"přehrážka" 17,5*0,25*2</t>
  </si>
  <si>
    <t>19</t>
  </si>
  <si>
    <t>321321116</t>
  </si>
  <si>
    <t>Konstrukce vodních staveb ze ŽB mrazuvzdorného tř. C 30/37</t>
  </si>
  <si>
    <t>1762627546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</si>
  <si>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 mrazovými cykly tř. C 30/37</t>
  </si>
  <si>
    <t>"přehrážka" 8,4*1,0+1,76*1,0*2+17,5*0,6+0,6*1,0</t>
  </si>
  <si>
    <t>"betonová patka" 0,7*0,6*2,7</t>
  </si>
  <si>
    <t>"odběrný objekt" 1,5*1,5*0,25+1,4*1,5*0,25*4</t>
  </si>
  <si>
    <t>"betonový základ pro kamennou zídku" 0,6*0,8*3,6</t>
  </si>
  <si>
    <t>"parapetní deska" 0,5*0,1*3,4</t>
  </si>
  <si>
    <t>"obetonování potrubí" 0,7*0,15*1,4+0,25*1,4+0,7*0,15*4,0+0,25*4,0</t>
  </si>
  <si>
    <t>20</t>
  </si>
  <si>
    <t>321351010</t>
  </si>
  <si>
    <t>Bednění konstrukcí vodních staveb rovinné - zřízení</t>
  </si>
  <si>
    <t>-499850103</t>
  </si>
  <si>
    <t>Bednění konstrukcí z betonu prostého nebo železového vodních staveb  přehrad, jezů a plavebních komor, spodní stavby vodních elektráren, jader přehrad, odběrných věží a výpustných zařízení, opěrných zdí, šachet, šachtic a ostatních konstrukcí zřízení ploch rovinných</t>
  </si>
  <si>
    <t>"přehrážka"</t>
  </si>
  <si>
    <t>8,4*2+1,2*1,0*2+1,76*2*2+0,8*1,0*2*2+1,3*1,0*2+1,1*1,0*2+1,5*0,35*2+1,0*0,35*2+0,3*1,0*2</t>
  </si>
  <si>
    <t>"betonová patka" 0,7*0,6*2+0,6*2,7*2</t>
  </si>
  <si>
    <t>"odběrný objekt" 1,65*1,5*4+1,4*1,0*4</t>
  </si>
  <si>
    <t>"betonový základ pro kamennou zídku" 0,6*0,8*2+0,8*3,6*2</t>
  </si>
  <si>
    <t>"parapetní deska" 0,5*0,1*2+3,4*0,1*2+0,05*3,4</t>
  </si>
  <si>
    <t>"obetonování potrubí" 0,15*1,4*2+0,5*1,4*2+0,15*4,0*2+0,5*4,0*2</t>
  </si>
  <si>
    <t>321352010</t>
  </si>
  <si>
    <t>Bednění konstrukcí vodních staveb rovinné - odstranění</t>
  </si>
  <si>
    <t>1666693006</t>
  </si>
  <si>
    <t>Bednění konstrukcí z betonu prostého nebo železového vodních staveb  přehrad, jezů a plavebních komor, spodní stavby vodních elektráren, jader přehrad, odběrných věží a výpustných zařízení, opěrných zdí, šachet, šachtic a ostatních konstrukcí odstranění ploch rovinných</t>
  </si>
  <si>
    <t>22</t>
  </si>
  <si>
    <t>321366111</t>
  </si>
  <si>
    <t>Výztuž železobetonových konstrukcí vodních staveb z oceli 10 505 D do 12 mm</t>
  </si>
  <si>
    <t>480001409</t>
  </si>
  <si>
    <t>Výztuž železobetonových konstrukcí vodních staveb  přehrad, jezů a plavebních komor, spodní stavby vodních elektráren, jader přehrad, odběrných věží a výpustných zařízení, opěrných zdí, šachet, šachtic a ostatních konstrukcí jednotlivé pruty průměru do 12 mm, z oceli 10 505 (R) nebo BSt 500</t>
  </si>
  <si>
    <t>"8" (12*7*3+8*2,2*3*2+7*11,4*2+6*3,1*2*2+1,5*3*2)*1,1*0,62/1000</t>
  </si>
  <si>
    <t>23</t>
  </si>
  <si>
    <t>321366112</t>
  </si>
  <si>
    <t>Výztuž železobetonových konstrukcí vodních staveb z oceli 10 505 D do 32 mm</t>
  </si>
  <si>
    <t>1536956150</t>
  </si>
  <si>
    <t>Výztuž železobetonových konstrukcí vodních staveb  přehrad, jezů a plavebních komor, spodní stavby vodních elektráren, jader přehrad, odběrných věží a výpustných zařízení, opěrných zdí, šachet, šachtic a ostatních konstrukcí jednotlivé pruty přes 12 do 32 mm, z oceli 10 505 (R) nebo BSt 500</t>
  </si>
  <si>
    <t>"1" ((1,1+0,7+2,6)*4,0*10+(1,1+0,7+2,9)*1,8*10+(1,1+0,7+3,2)*1,2*10)*1,1*1,21/1000</t>
  </si>
  <si>
    <t>"2" ((0,52+2,6)*4,0*10+(0,52+2,9)*1,8*10+(0,52+3,2)*1,2*10)*1,1*1,21/1000</t>
  </si>
  <si>
    <t>"3" ((0,71+0,71+2,0)*2,2*10+(0,71+0,71+2,0)*0,7*10)*1,1*1,21/1000</t>
  </si>
  <si>
    <t>"4" ((0,52+2,0)*2,2*10+(0,52+2,0)*0,7*10)*1,1*1,21/1000</t>
  </si>
  <si>
    <t>"5" ((0,71+0,71+2,35)*1,5*10)*1,1*1,21/1000</t>
  </si>
  <si>
    <t>"6" ((0,52+2,35)*1,5*10)*1,1*1,21/1000</t>
  </si>
  <si>
    <t>"7" ((0,52+0,3+0,3)*12,0*5)*1,1*1,21/1000</t>
  </si>
  <si>
    <t>24</t>
  </si>
  <si>
    <t>321368211</t>
  </si>
  <si>
    <t>Výztuž železobetonových konstrukcí vodních staveb ze svařovaných sítí</t>
  </si>
  <si>
    <t>-415471387</t>
  </si>
  <si>
    <t>Výztuž železobetonových konstrukcí vodních staveb  přehrad, jezů a plavebních komor, spodní stavby vodních elektráren, jader přehrad, odběrných věží a výpustných zařízení, opěrných zdí, šachet, šachtic a ostatních konstrukcí svařované sítě z ocelových tažených drátů jakéhokoliv druhu oceli jakéhokoliv průměru a roztečí</t>
  </si>
  <si>
    <t>"betonová patka" 0,6*2,7*2*1,1*12,34/1000</t>
  </si>
  <si>
    <t>"odběrný objekt" (1,5*1,5*2+1,65*1,5*4*2)*1,1*12,34/1000</t>
  </si>
  <si>
    <t>"betonový základ pro kamennou zídku" 0,8*3,6*2*1,1*12,34/1000</t>
  </si>
  <si>
    <t>"parapetní deska" 0,5*3,4*1,1*12,34/1000</t>
  </si>
  <si>
    <t>"obetonování potrubí" (0,7+0,5+0,5+0,5)*(1,4+4,0)*1,1*12,34/1000</t>
  </si>
  <si>
    <t>Vodorovné konstrukce</t>
  </si>
  <si>
    <t>25</t>
  </si>
  <si>
    <t>451315115</t>
  </si>
  <si>
    <t>Podkladní nebo výplňová vrstva z betonu C 16/20 tl do 100 mm</t>
  </si>
  <si>
    <t>1067119285</t>
  </si>
  <si>
    <t>Podkladní a výplňové vrstvy z betonu prostého  tloušťky do 100 mm, z betonu C 16/20</t>
  </si>
  <si>
    <t>"betonová patka" 0,9*2,7</t>
  </si>
  <si>
    <t>"odběrný objekt" 1,7*1,7</t>
  </si>
  <si>
    <t>"základ kamenné zídky" 0,8*3,8</t>
  </si>
  <si>
    <t>26</t>
  </si>
  <si>
    <t>451315125</t>
  </si>
  <si>
    <t>Podkladní nebo výplňová vrstva z betonu C 16/20 tl do 150 mm</t>
  </si>
  <si>
    <t>-728658394</t>
  </si>
  <si>
    <t>Podkladní a výplňové vrstvy z betonu prostého  tloušťky do 150 mm, z betonu C 16/20</t>
  </si>
  <si>
    <t>"přehrážka" 1,3*7,2+1,3*2,3+1,3*2,3</t>
  </si>
  <si>
    <t>27</t>
  </si>
  <si>
    <t>451317122</t>
  </si>
  <si>
    <t>Podklad pod dlažbu z betonu prostého pro prostředí s mrazovými cykly C 30/37 tl přes 100 do 150 mm</t>
  </si>
  <si>
    <t>729095676</t>
  </si>
  <si>
    <t>Podklad pod dlažbu z betonu prostého  pro prostředí s mrazovými cykly tř. C 30/37 tl. přes 100 do 150 mm</t>
  </si>
  <si>
    <t>"Levý svah nad přehrážkou" 3,5*1,5</t>
  </si>
  <si>
    <t>28</t>
  </si>
  <si>
    <t>452218010</t>
  </si>
  <si>
    <t>Zajišťovací práh z upraveného lomového kamene na sucho</t>
  </si>
  <si>
    <t>-1045130868</t>
  </si>
  <si>
    <t>Zajišťovací práh z upraveného lomového kamene  na dně a ve svahu melioračních kanálů, s patkami nebo bez patek s dlažbovitou úpravou viditelných ploch na sucho</t>
  </si>
  <si>
    <t>"přechod mezi napouštěcím potrubím a napájecím korytem" 2,3*0,4*0,3</t>
  </si>
  <si>
    <t xml:space="preserve">"nad přehrážkou – 200-500 kg" 10,0*0,4*0,6 </t>
  </si>
  <si>
    <t xml:space="preserve">"pod přehrážkou – 500 kg" 8,2*0,6*0,8+0,85*4,2 </t>
  </si>
  <si>
    <t>29</t>
  </si>
  <si>
    <t>452311171</t>
  </si>
  <si>
    <t>Podkladní desky z betonu prostého tř. C 30/37 otevřený výkop</t>
  </si>
  <si>
    <t>876781786</t>
  </si>
  <si>
    <t>Podkladní a zajišťovací konstrukce z betonu prostého v otevřeném výkopu desky pod potrubí, stoky a drobné objekty z betonu tř. C 30/37</t>
  </si>
  <si>
    <t xml:space="preserve">"betonové lože pod schody" 1,0*0,6 </t>
  </si>
  <si>
    <t>30</t>
  </si>
  <si>
    <t>462511270</t>
  </si>
  <si>
    <t>Zához z lomového kamene bez proštěrkování z terénu hmotnost do 200 kg</t>
  </si>
  <si>
    <t>881675285</t>
  </si>
  <si>
    <t>Zához z lomového kamene neupraveného záhozového  bez proštěrkování z terénu, hmotnosti jednotlivých kamenů do 200 kg</t>
  </si>
  <si>
    <t>"přechod mezi napouštěcím potrubím a napájecím korytem" 2,8*0,3*1,2</t>
  </si>
  <si>
    <t>31</t>
  </si>
  <si>
    <t>462519002</t>
  </si>
  <si>
    <t>Příplatek za urovnání ploch záhozu z lomového kamene hmotnost do 200 kg</t>
  </si>
  <si>
    <t>2011206426</t>
  </si>
  <si>
    <t>Zához z lomového kamene neupraveného záhozového  Příplatek k cenám za urovnání viditelných ploch záhozu z kamene, hmotnosti jednotlivých kamenů do 200 kg</t>
  </si>
  <si>
    <t>2,8*1,2</t>
  </si>
  <si>
    <t>32</t>
  </si>
  <si>
    <t>463211158</t>
  </si>
  <si>
    <t>Rovnanina objemu přes 3 m3 z lomového kamene tříděného hm přes 500 kg s urovnáním líce</t>
  </si>
  <si>
    <t>1094334347</t>
  </si>
  <si>
    <t>Rovnanina z lomového kamene neupraveného pro podélné i příčné objekty objemu přes 3 m3 z kamene tříděného, s urovnáním líce a vyklínováním spár úlomky kamene hmotnost jednotlivých kamenů přes 500 kg</t>
  </si>
  <si>
    <t>"nad přehrážkou – cca 500 kg" 10,0*2,7*0,5</t>
  </si>
  <si>
    <t>"pod přehrážkou – cca 500 kg" 9,4*4,0*0,5</t>
  </si>
  <si>
    <t>33</t>
  </si>
  <si>
    <t>465210123</t>
  </si>
  <si>
    <t>Schody z lomového kamene na maltu cementovou s vyspárováním tl 300 mm</t>
  </si>
  <si>
    <t>-1456076126</t>
  </si>
  <si>
    <t>Schody z lomového kamene lomařsky upraveného  pro dlažbu na cementovou maltu, s vyspárováním cementovou maltou, tl. kamene 300 mm</t>
  </si>
  <si>
    <t>3,5*0,6</t>
  </si>
  <si>
    <t>34</t>
  </si>
  <si>
    <t>465513227</t>
  </si>
  <si>
    <t>Dlažba z lomového kamene na cementovou maltu s vyspárováním tl 250 mm pro hráze</t>
  </si>
  <si>
    <t>-1353884555</t>
  </si>
  <si>
    <t>Dlažba z lomového kamene lomařsky upraveného  na cementovou maltu, s vyspárováním cementovou maltou, tl. kamene 250 mm</t>
  </si>
  <si>
    <t>35</t>
  </si>
  <si>
    <t>R01_3</t>
  </si>
  <si>
    <t>Vyplnění spár konstrukce z kamene rovnaniny cementovou maltou MC-25</t>
  </si>
  <si>
    <t>1866940220</t>
  </si>
  <si>
    <t>Vyplnění spár kontrukce z kamene rovnaniny cementovou maltou MC-25</t>
  </si>
  <si>
    <t>32,3*0,3</t>
  </si>
  <si>
    <t>Trubní vedení</t>
  </si>
  <si>
    <t>36</t>
  </si>
  <si>
    <t>871375221</t>
  </si>
  <si>
    <t>Kanalizační potrubí z tvrdého PVC jednovrstvé tuhost třídy SN8 DN 315</t>
  </si>
  <si>
    <t>m</t>
  </si>
  <si>
    <t>-2202843</t>
  </si>
  <si>
    <t>Kanalizační potrubí z tvrdého PVC v otevřeném výkopu ve sklonu do 20 %, hladkého plnostěnného jednovrstvého, tuhost třídy SN 8 DN 315</t>
  </si>
  <si>
    <t>"vtokové a napouštěcí potrubí" 6,0</t>
  </si>
  <si>
    <t>37</t>
  </si>
  <si>
    <t>877370440</t>
  </si>
  <si>
    <t>Montáž šachtových vložek na kanalizačním potrubí z PP trub korugovaných DN 300</t>
  </si>
  <si>
    <t>1448745424</t>
  </si>
  <si>
    <t>Montáž tvarovek na kanalizačním plastovém potrubí z polypropylenu PP korugovaného nebo žebrovaného šachtových vložek DN 300</t>
  </si>
  <si>
    <t>38</t>
  </si>
  <si>
    <t>28612253</t>
  </si>
  <si>
    <t>vložka šachtová kanalizační DN 315</t>
  </si>
  <si>
    <t>237796316</t>
  </si>
  <si>
    <t>Ostatní konstrukce a práce-bourání</t>
  </si>
  <si>
    <t>39</t>
  </si>
  <si>
    <t>R01_4</t>
  </si>
  <si>
    <t>Těsnící plech</t>
  </si>
  <si>
    <t>512</t>
  </si>
  <si>
    <t>940382711</t>
  </si>
  <si>
    <t>"Dodávka a montáž těsnícího plechu do pracovní spáry mezi betonový základ a konstrukci zdi"</t>
  </si>
  <si>
    <t>"Těsnící plech - 160 mm šířka,  min. 0,60 mm tl. plechu, oboustranná lepící vrstva bitumenového materiálu modifikovaného kaučukem tl.0,5mm "</t>
  </si>
  <si>
    <t>"přehrážka" 7,0+2,2+2,2</t>
  </si>
  <si>
    <t>"odběrný objekt" 1,5*4</t>
  </si>
  <si>
    <t>40</t>
  </si>
  <si>
    <t>R01_5</t>
  </si>
  <si>
    <t xml:space="preserve">Vystrojení výřezu přehrážky </t>
  </si>
  <si>
    <t>-90258733</t>
  </si>
  <si>
    <t>"Dodávka a montáž vystrojení výřezu přehrážky"</t>
  </si>
  <si>
    <t>"ocelový pozinkovaný profil U100 + patle"</t>
  </si>
  <si>
    <t>"dosedací práh - ocelový pozinkovaný profil H100 dl.600mm + patle"</t>
  </si>
  <si>
    <t>"dřevěné dluže tl. 40mm dl.~588mm"</t>
  </si>
  <si>
    <t>"Pozn. celý svařenec U100+H100 bude pozinkovaný"</t>
  </si>
  <si>
    <t>41</t>
  </si>
  <si>
    <t>R01_6</t>
  </si>
  <si>
    <t>Vystrojení odběrného objektu a)</t>
  </si>
  <si>
    <t>257958451</t>
  </si>
  <si>
    <t>"Dodávka a montáž vystrojení odběrného objektu a)"</t>
  </si>
  <si>
    <t>"Česle 0,6x0,5m - ocelová konstrukce, povrchová úprava - pozinkovaná ocel -rám - 30/30/5mm, česlice - 30/30/5 - mezera 40mm"</t>
  </si>
  <si>
    <t>42</t>
  </si>
  <si>
    <t>R01_7</t>
  </si>
  <si>
    <t xml:space="preserve">Vystrojení odběrného objektu b) </t>
  </si>
  <si>
    <t>321372509</t>
  </si>
  <si>
    <t>"Dodávka a montáž vystrojení odběrného objektu b)"</t>
  </si>
  <si>
    <t>"Dřevěné stavítko 0,45x0,55 m ocelové drážky U65 po obou stranách vtoku do potrubí"</t>
  </si>
  <si>
    <t>"Spodní dosedací práh z profilu U65 - drážky uchycené pomocí patlí-pásovina 50/50/5mm uchycené na chemické kotvy do betonové konstrukce"</t>
  </si>
  <si>
    <t>"Dřevěné dluže pro manipulaci s vodou - 3 dluže - výška 150mm"</t>
  </si>
  <si>
    <t>43</t>
  </si>
  <si>
    <t>R01_8</t>
  </si>
  <si>
    <t>Vystrojení odběrného objektu c)</t>
  </si>
  <si>
    <t>956989806</t>
  </si>
  <si>
    <t>"Dodávka a montáž vystrojení odběrného objektu c)"</t>
  </si>
  <si>
    <t>"Ocelový šachtový poklop 1,0x1,0m /slzičkový plech/ včetně ocelového pozinkovaného rámu, třída A15 dle EN124"</t>
  </si>
  <si>
    <t>"uzamykatelné provedení s panty, povrchová úprava - pozinkovaná ocel"</t>
  </si>
  <si>
    <t>44</t>
  </si>
  <si>
    <t>R01_9</t>
  </si>
  <si>
    <t>Provizorní zajištění obkladní kamenné zdi při betonáži přehrážky</t>
  </si>
  <si>
    <t>-1940418552</t>
  </si>
  <si>
    <t xml:space="preserve">"Ochrana proti vyvalení kamenné obkladní zdi přehrážky při betonáži dle možností zhotovitele /např. rozepření dřevěnými hranoly s podložkami apod./  </t>
  </si>
  <si>
    <t>998</t>
  </si>
  <si>
    <t>Přesun hmot</t>
  </si>
  <si>
    <t>45</t>
  </si>
  <si>
    <t>998323011</t>
  </si>
  <si>
    <t>Přesun hmot pro jezy a stupně</t>
  </si>
  <si>
    <t>-294701438</t>
  </si>
  <si>
    <t>Přesun hmot pro jezy a stupně  dopravní vzdálenost do 500 m</t>
  </si>
  <si>
    <t>02 - SO 02 NAPÁJECÍ KORYTO</t>
  </si>
  <si>
    <t>124253100</t>
  </si>
  <si>
    <t>Vykopávky pro koryta vodotečí v hornině třídy těžitelnosti I skupiny 3 objem do 100 m3 strojně</t>
  </si>
  <si>
    <t>1526710098</t>
  </si>
  <si>
    <t>Vykopávky pro koryta vodotečí strojně v hornině třídy těžitelnosti I skupiny 3 do 100 m3</t>
  </si>
  <si>
    <t>189,43*0,6</t>
  </si>
  <si>
    <t>-2135644320</t>
  </si>
  <si>
    <t>-113277977</t>
  </si>
  <si>
    <t>170,0*2,0</t>
  </si>
  <si>
    <t>182151111</t>
  </si>
  <si>
    <t>Svahování v zářezech v hornině třídy těžitelnosti I skupiny 1 až 3 strojně</t>
  </si>
  <si>
    <t>-1708796759</t>
  </si>
  <si>
    <t>Svahování trvalých svahů do projektovaných profilů strojně s potřebným přemístěním výkopku při svahování v zářezech v hornině třídy těžitelnosti I, skupiny 1 až 3</t>
  </si>
  <si>
    <t xml:space="preserve">1,0*2*189,43 </t>
  </si>
  <si>
    <t>03 - SO 03 TŮŇ 1</t>
  </si>
  <si>
    <t>122251106</t>
  </si>
  <si>
    <t>Odkopávky a prokopávky nezapažené v hornině třídy těžitelnosti I skupiny 3 objem do 5000 m3 strojně</t>
  </si>
  <si>
    <t>1491522098</t>
  </si>
  <si>
    <t>Odkopávky a prokopávky nezapažené strojně v hornině třídy těžitelnosti I skupiny 3 přes 1 000 do 5 000 m3</t>
  </si>
  <si>
    <t>162351103</t>
  </si>
  <si>
    <t>Vodorovné přemístění přes 50 do 500 m výkopku/sypaniny z horniny třídy těžitelnosti I skupiny 1 až 3</t>
  </si>
  <si>
    <t>1052905862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</si>
  <si>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</si>
  <si>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"uložení zeminy z tůně 1 do zemního valu je součástí SO 04" 3600</t>
  </si>
  <si>
    <t>167151111</t>
  </si>
  <si>
    <t>Nakládání výkopku z hornin třídy těžitelnosti I skupiny 1 až 3 přes 100 m3</t>
  </si>
  <si>
    <t>-1353911714</t>
  </si>
  <si>
    <t>Nakládání, skládání a překládání neulehlého výkopku nebo sypaniny strojně nakládání, množství přes 100 m3, z hornin třídy těžitelnosti I, skupiny 1 až 3</t>
  </si>
  <si>
    <t>-431610335</t>
  </si>
  <si>
    <t xml:space="preserve">270,0*6,5+2400 </t>
  </si>
  <si>
    <t>04 - SO 04 Zemní val</t>
  </si>
  <si>
    <t>121151123</t>
  </si>
  <si>
    <t>Sejmutí ornice plochy přes 500 m2 tl vrstvy do 200 mm strojně</t>
  </si>
  <si>
    <t>1616680286</t>
  </si>
  <si>
    <t>Sejmutí ornice strojně při souvislé ploše přes 500 m2, tl. vrstvy do 200 mm</t>
  </si>
  <si>
    <t>122251102</t>
  </si>
  <si>
    <t>Odkopávky a prokopávky nezapažené v hornině třídy těžitelnosti I skupiny 3 objem do 50 m3 strojně</t>
  </si>
  <si>
    <t>-1046212627</t>
  </si>
  <si>
    <t>Odkopávky a prokopávky nezapažené strojně v hornině třídy těžitelnosti I skupiny 3 přes 20 do 50 m3</t>
  </si>
  <si>
    <t>"terénní prohlubeň" 150*0,3</t>
  </si>
  <si>
    <t>-222138213</t>
  </si>
  <si>
    <t xml:space="preserve">"odvodňovací příkop" 0,2*200 </t>
  </si>
  <si>
    <t>162251101</t>
  </si>
  <si>
    <t>Vodorovné přemístění do 20 m výkopku/sypaniny z horniny třídy těžitelnosti I skupiny 1 až 3</t>
  </si>
  <si>
    <t>-1190691430</t>
  </si>
  <si>
    <t>Vodorovné přemístění výkopku nebo sypaniny po suchu na obvyklém dopravním prostředku, bez naložení výkopku, avšak se složením bez rozhrnutí z horniny třídy těžitelnosti I skupiny 1 až 3 na vzdálenost do 20 m</t>
  </si>
  <si>
    <t>45+40</t>
  </si>
  <si>
    <t>171151131</t>
  </si>
  <si>
    <t>Uložení sypaniny z hornin nesoudržných a soudržných střídavě do násypů zhutněných strojně</t>
  </si>
  <si>
    <t>-784122805</t>
  </si>
  <si>
    <t>Uložení sypanin do násypů strojně s rozprostřením sypaniny ve vrstvách a s hrubým urovnáním zhutněných z hornin nesoudržných a soudržných střídavě ukládaných</t>
  </si>
  <si>
    <t>"terénní prohlubeň" 45,0</t>
  </si>
  <si>
    <t>"odvodňovací příkop" 45,0</t>
  </si>
  <si>
    <t>"SO 05 tůň 2" 600</t>
  </si>
  <si>
    <t>"SO 02 tůň 1" 3600</t>
  </si>
  <si>
    <t>181351113</t>
  </si>
  <si>
    <t>Rozprostření ornice tl vrstvy do 200 mm pl přes 500 m2 v rovině nebo ve svahu do 1:5 strojně</t>
  </si>
  <si>
    <t>-669764925</t>
  </si>
  <si>
    <t>Rozprostření a urovnání ornice v rovině nebo ve svahu sklonu do 1:5 strojně při souvislé ploše přes 500 m2, tl. vrstvy do 200 mm</t>
  </si>
  <si>
    <t>-1482199359</t>
  </si>
  <si>
    <t>"terénní prohlubeň" 45,0*2,0</t>
  </si>
  <si>
    <t>182251101</t>
  </si>
  <si>
    <t>Svahování násypů strojně</t>
  </si>
  <si>
    <t>-631049222</t>
  </si>
  <si>
    <t>Svahování trvalých svahů do projektovaných profilů strojně s potřebným přemístěním výkopku při svahování násypů v jakékoliv hornině</t>
  </si>
  <si>
    <t>"zemní val" 2486,5</t>
  </si>
  <si>
    <t>05 - SO 05 Tůň 2</t>
  </si>
  <si>
    <t>-1543296234</t>
  </si>
  <si>
    <t>600</t>
  </si>
  <si>
    <t>1885581800</t>
  </si>
  <si>
    <t>"uložení zeminy z tůně 1 do zemního valu je součástí SO 04" 600</t>
  </si>
  <si>
    <t>-315741117</t>
  </si>
  <si>
    <t>1474175692</t>
  </si>
  <si>
    <t xml:space="preserve">98,0*6,5+190 </t>
  </si>
  <si>
    <t>06 - Vedlejší ostatní náklady</t>
  </si>
  <si>
    <t>VRN - Vedlejší rozpočtové náklady</t>
  </si>
  <si>
    <t>VRN</t>
  </si>
  <si>
    <t>Vedlejší rozpočtové náklady</t>
  </si>
  <si>
    <t>R06_1</t>
  </si>
  <si>
    <t>Lokální zpevnění přístupových tras</t>
  </si>
  <si>
    <t>743763079</t>
  </si>
  <si>
    <t>Lokální zpevnění stávající příjezdové cesty štěrkodrtí</t>
  </si>
  <si>
    <t xml:space="preserve">"Lokální úprava a zpevnění příjezdové cesty dle zvolené mechanizace zhotovitele - lokální úprava, rozprostření a zhutnění štěrkodrti" </t>
  </si>
  <si>
    <t>"lokální ořezání větví na příjezdové cestě"</t>
  </si>
  <si>
    <t>"lokální zpevnění povrchů pro odvoz vytěžené zeminy z tůní /např. silniční panely, ocelové panely dle možností zhotovitele"</t>
  </si>
  <si>
    <t>"Uvedení stavbou dotčených pozemků a komunikací do původního stavu"</t>
  </si>
  <si>
    <t>"Protokolární předání stavbou dotčených pozemků a komunikací, uvedených do původního stavu a předání zpět jejich vlastníkům a uživatelům"</t>
  </si>
  <si>
    <t>R06_2</t>
  </si>
  <si>
    <t>Vytýčení inženýrských sítí</t>
  </si>
  <si>
    <t>1024</t>
  </si>
  <si>
    <t>833372900</t>
  </si>
  <si>
    <t>"Aktualizace vyjádření všech správců sítí, která pozbudou platnosti  v období mezi předáním staveniště a vytýčení sít"</t>
  </si>
  <si>
    <t>R06_3</t>
  </si>
  <si>
    <t>Vytýčení stavby</t>
  </si>
  <si>
    <t>1244653241</t>
  </si>
  <si>
    <t>"Vytýčení stavby (případně pozemků nebo provedení jiných geodetických prací ) odborně způsobilou osobou v oboru zeměměřictví"</t>
  </si>
  <si>
    <t>R06_4</t>
  </si>
  <si>
    <t>Zařízení staveniště</t>
  </si>
  <si>
    <t>361901507</t>
  </si>
  <si>
    <t>"zajištění a zabezpečení staveniště, zřízení a likvidace zařízení staveniště, včetně případných přípojek, přístupů, skládek, deponií a pod."</t>
  </si>
  <si>
    <t>"úprava terénu po zrušení zařízení staveniště - protokolární předání stavbou dotčených pozemků a komunikací"</t>
  </si>
  <si>
    <t>"uvedení do původního stavu zpět jejich vlastníkům"</t>
  </si>
  <si>
    <t>1,0</t>
  </si>
  <si>
    <t>R06_5</t>
  </si>
  <si>
    <t>IČ dodavatele</t>
  </si>
  <si>
    <t>-2006167423</t>
  </si>
  <si>
    <t>R06_6</t>
  </si>
  <si>
    <t>Archeologický průzkum</t>
  </si>
  <si>
    <t>-1868678355</t>
  </si>
  <si>
    <t>"archeologický dozor"</t>
  </si>
  <si>
    <t>R06_7</t>
  </si>
  <si>
    <t>Dokumentace skutečného provedení stavby</t>
  </si>
  <si>
    <t>-270338569</t>
  </si>
  <si>
    <t>"zpracování a předání  dokumentace skutečného provedení stavby (3pare + 1 v elektronické formě) objednateli"</t>
  </si>
  <si>
    <t>"zaměření skutečného provedení stavby - geodetická část dokumentace (3 pare + 1 v elektronické formě)"</t>
  </si>
  <si>
    <t>"v rozsahu odpovídajícím příslušným právním předpisům, provedené odborně způsobilou osobou"</t>
  </si>
  <si>
    <t>"obsahující výškopisné a polohopisné zaměření"</t>
  </si>
  <si>
    <t>"zpracování geometrického plánu, zajištění potvrzení geometrického plánu katastrálním úřadem, pořízení fotodokumentace stavby"</t>
  </si>
  <si>
    <t>R06_8</t>
  </si>
  <si>
    <t>Dílenská a výrobní a realizační dokumentace</t>
  </si>
  <si>
    <t>-1531610306</t>
  </si>
  <si>
    <t>"Zpracování dokumentace"</t>
  </si>
  <si>
    <t>"dílenská a výrobní dokumentace, technologické postupy zhotovitele"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</si>
</sst>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%"/>
    <numFmt numFmtId="165" formatCode="dd\.mm\.yyyy"/>
    <numFmt numFmtId="166" formatCode="#,##0.00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0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4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4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4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4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0" fillId="0" borderId="0" xfId="0"/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2"/>
  <sheetViews>
    <sheetView showGridLines="0" tabSelected="1" topLeftCell="A28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251"/>
      <c r="AS2" s="251"/>
      <c r="AT2" s="251"/>
      <c r="AU2" s="251"/>
      <c r="AV2" s="251"/>
      <c r="AW2" s="251"/>
      <c r="AX2" s="251"/>
      <c r="AY2" s="251"/>
      <c r="AZ2" s="251"/>
      <c r="BA2" s="251"/>
      <c r="BB2" s="251"/>
      <c r="BC2" s="251"/>
      <c r="BD2" s="251"/>
      <c r="BE2" s="251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6</v>
      </c>
    </row>
    <row r="5" spans="1:74" s="1" customFormat="1" ht="12" customHeight="1">
      <c r="B5" s="21"/>
      <c r="C5" s="22"/>
      <c r="D5" s="26" t="s">
        <v>12</v>
      </c>
      <c r="E5" s="22"/>
      <c r="F5" s="22"/>
      <c r="G5" s="22"/>
      <c r="H5" s="22"/>
      <c r="I5" s="22"/>
      <c r="J5" s="22"/>
      <c r="K5" s="262" t="s">
        <v>13</v>
      </c>
      <c r="L5" s="263"/>
      <c r="M5" s="263"/>
      <c r="N5" s="263"/>
      <c r="O5" s="263"/>
      <c r="P5" s="263"/>
      <c r="Q5" s="263"/>
      <c r="R5" s="263"/>
      <c r="S5" s="263"/>
      <c r="T5" s="263"/>
      <c r="U5" s="263"/>
      <c r="V5" s="263"/>
      <c r="W5" s="263"/>
      <c r="X5" s="263"/>
      <c r="Y5" s="263"/>
      <c r="Z5" s="263"/>
      <c r="AA5" s="263"/>
      <c r="AB5" s="263"/>
      <c r="AC5" s="263"/>
      <c r="AD5" s="263"/>
      <c r="AE5" s="263"/>
      <c r="AF5" s="263"/>
      <c r="AG5" s="263"/>
      <c r="AH5" s="263"/>
      <c r="AI5" s="263"/>
      <c r="AJ5" s="263"/>
      <c r="AK5" s="263"/>
      <c r="AL5" s="263"/>
      <c r="AM5" s="263"/>
      <c r="AN5" s="263"/>
      <c r="AO5" s="263"/>
      <c r="AP5" s="22"/>
      <c r="AQ5" s="22"/>
      <c r="AR5" s="20"/>
      <c r="BE5" s="259" t="s">
        <v>14</v>
      </c>
      <c r="BS5" s="17" t="s">
        <v>6</v>
      </c>
    </row>
    <row r="6" spans="1:74" s="1" customFormat="1" ht="36.950000000000003" customHeight="1">
      <c r="B6" s="21"/>
      <c r="C6" s="22"/>
      <c r="D6" s="28" t="s">
        <v>15</v>
      </c>
      <c r="E6" s="22"/>
      <c r="F6" s="22"/>
      <c r="G6" s="22"/>
      <c r="H6" s="22"/>
      <c r="I6" s="22"/>
      <c r="J6" s="22"/>
      <c r="K6" s="264" t="s">
        <v>16</v>
      </c>
      <c r="L6" s="263"/>
      <c r="M6" s="263"/>
      <c r="N6" s="263"/>
      <c r="O6" s="263"/>
      <c r="P6" s="263"/>
      <c r="Q6" s="263"/>
      <c r="R6" s="263"/>
      <c r="S6" s="263"/>
      <c r="T6" s="263"/>
      <c r="U6" s="263"/>
      <c r="V6" s="263"/>
      <c r="W6" s="263"/>
      <c r="X6" s="263"/>
      <c r="Y6" s="263"/>
      <c r="Z6" s="263"/>
      <c r="AA6" s="263"/>
      <c r="AB6" s="263"/>
      <c r="AC6" s="263"/>
      <c r="AD6" s="263"/>
      <c r="AE6" s="263"/>
      <c r="AF6" s="263"/>
      <c r="AG6" s="263"/>
      <c r="AH6" s="263"/>
      <c r="AI6" s="263"/>
      <c r="AJ6" s="263"/>
      <c r="AK6" s="263"/>
      <c r="AL6" s="263"/>
      <c r="AM6" s="263"/>
      <c r="AN6" s="263"/>
      <c r="AO6" s="263"/>
      <c r="AP6" s="22"/>
      <c r="AQ6" s="22"/>
      <c r="AR6" s="20"/>
      <c r="BE6" s="260"/>
      <c r="BS6" s="17" t="s">
        <v>6</v>
      </c>
    </row>
    <row r="7" spans="1:74" s="1" customFormat="1" ht="12" customHeight="1">
      <c r="B7" s="21"/>
      <c r="C7" s="22"/>
      <c r="D7" s="29" t="s">
        <v>17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18</v>
      </c>
      <c r="AL7" s="22"/>
      <c r="AM7" s="22"/>
      <c r="AN7" s="27" t="s">
        <v>1</v>
      </c>
      <c r="AO7" s="22"/>
      <c r="AP7" s="22"/>
      <c r="AQ7" s="22"/>
      <c r="AR7" s="20"/>
      <c r="BE7" s="260"/>
      <c r="BS7" s="17" t="s">
        <v>6</v>
      </c>
    </row>
    <row r="8" spans="1:74" s="1" customFormat="1" ht="12" customHeight="1">
      <c r="B8" s="21"/>
      <c r="C8" s="22"/>
      <c r="D8" s="29" t="s">
        <v>19</v>
      </c>
      <c r="E8" s="22"/>
      <c r="F8" s="22"/>
      <c r="G8" s="22"/>
      <c r="H8" s="22"/>
      <c r="I8" s="22"/>
      <c r="J8" s="22"/>
      <c r="K8" s="27" t="s">
        <v>20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21</v>
      </c>
      <c r="AL8" s="22"/>
      <c r="AM8" s="22"/>
      <c r="AN8" s="30" t="s">
        <v>22</v>
      </c>
      <c r="AO8" s="22"/>
      <c r="AP8" s="22"/>
      <c r="AQ8" s="22"/>
      <c r="AR8" s="20"/>
      <c r="BE8" s="260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60"/>
      <c r="BS9" s="17" t="s">
        <v>6</v>
      </c>
    </row>
    <row r="10" spans="1:74" s="1" customFormat="1" ht="12" customHeight="1">
      <c r="B10" s="21"/>
      <c r="C10" s="22"/>
      <c r="D10" s="29" t="s">
        <v>23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24</v>
      </c>
      <c r="AL10" s="22"/>
      <c r="AM10" s="22"/>
      <c r="AN10" s="27" t="s">
        <v>25</v>
      </c>
      <c r="AO10" s="22"/>
      <c r="AP10" s="22"/>
      <c r="AQ10" s="22"/>
      <c r="AR10" s="20"/>
      <c r="BE10" s="260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260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60"/>
      <c r="BS12" s="17" t="s">
        <v>6</v>
      </c>
    </row>
    <row r="13" spans="1:74" s="1" customFormat="1" ht="12" customHeight="1">
      <c r="B13" s="21"/>
      <c r="C13" s="22"/>
      <c r="D13" s="29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24</v>
      </c>
      <c r="AL13" s="22"/>
      <c r="AM13" s="22"/>
      <c r="AN13" s="31" t="s">
        <v>29</v>
      </c>
      <c r="AO13" s="22"/>
      <c r="AP13" s="22"/>
      <c r="AQ13" s="22"/>
      <c r="AR13" s="20"/>
      <c r="BE13" s="260"/>
      <c r="BS13" s="17" t="s">
        <v>6</v>
      </c>
    </row>
    <row r="14" spans="1:74" ht="12.75">
      <c r="B14" s="21"/>
      <c r="C14" s="22"/>
      <c r="D14" s="22"/>
      <c r="E14" s="265" t="s">
        <v>29</v>
      </c>
      <c r="F14" s="266"/>
      <c r="G14" s="266"/>
      <c r="H14" s="266"/>
      <c r="I14" s="266"/>
      <c r="J14" s="266"/>
      <c r="K14" s="266"/>
      <c r="L14" s="266"/>
      <c r="M14" s="266"/>
      <c r="N14" s="266"/>
      <c r="O14" s="266"/>
      <c r="P14" s="266"/>
      <c r="Q14" s="266"/>
      <c r="R14" s="266"/>
      <c r="S14" s="266"/>
      <c r="T14" s="266"/>
      <c r="U14" s="266"/>
      <c r="V14" s="266"/>
      <c r="W14" s="266"/>
      <c r="X14" s="266"/>
      <c r="Y14" s="266"/>
      <c r="Z14" s="266"/>
      <c r="AA14" s="266"/>
      <c r="AB14" s="266"/>
      <c r="AC14" s="266"/>
      <c r="AD14" s="266"/>
      <c r="AE14" s="266"/>
      <c r="AF14" s="266"/>
      <c r="AG14" s="266"/>
      <c r="AH14" s="266"/>
      <c r="AI14" s="266"/>
      <c r="AJ14" s="266"/>
      <c r="AK14" s="29" t="s">
        <v>27</v>
      </c>
      <c r="AL14" s="22"/>
      <c r="AM14" s="22"/>
      <c r="AN14" s="31" t="s">
        <v>29</v>
      </c>
      <c r="AO14" s="22"/>
      <c r="AP14" s="22"/>
      <c r="AQ14" s="22"/>
      <c r="AR14" s="20"/>
      <c r="BE14" s="260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60"/>
      <c r="BS15" s="17" t="s">
        <v>4</v>
      </c>
    </row>
    <row r="16" spans="1:74" s="1" customFormat="1" ht="12" customHeight="1">
      <c r="B16" s="21"/>
      <c r="C16" s="22"/>
      <c r="D16" s="29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24</v>
      </c>
      <c r="AL16" s="22"/>
      <c r="AM16" s="22"/>
      <c r="AN16" s="27" t="s">
        <v>31</v>
      </c>
      <c r="AO16" s="22"/>
      <c r="AP16" s="22"/>
      <c r="AQ16" s="22"/>
      <c r="AR16" s="20"/>
      <c r="BE16" s="260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260"/>
      <c r="BS17" s="17" t="s">
        <v>33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60"/>
      <c r="BS18" s="17" t="s">
        <v>6</v>
      </c>
    </row>
    <row r="19" spans="1:71" s="1" customFormat="1" ht="12" customHeight="1">
      <c r="B19" s="21"/>
      <c r="C19" s="22"/>
      <c r="D19" s="29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24</v>
      </c>
      <c r="AL19" s="22"/>
      <c r="AM19" s="22"/>
      <c r="AN19" s="27" t="s">
        <v>31</v>
      </c>
      <c r="AO19" s="22"/>
      <c r="AP19" s="22"/>
      <c r="AQ19" s="22"/>
      <c r="AR19" s="20"/>
      <c r="BE19" s="260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35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260"/>
      <c r="BS20" s="17" t="s">
        <v>33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60"/>
    </row>
    <row r="22" spans="1:71" s="1" customFormat="1" ht="12" customHeight="1">
      <c r="B22" s="21"/>
      <c r="C22" s="22"/>
      <c r="D22" s="29" t="s">
        <v>36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60"/>
    </row>
    <row r="23" spans="1:71" s="1" customFormat="1" ht="16.5" customHeight="1">
      <c r="B23" s="21"/>
      <c r="C23" s="22"/>
      <c r="D23" s="22"/>
      <c r="E23" s="267" t="s">
        <v>1</v>
      </c>
      <c r="F23" s="267"/>
      <c r="G23" s="267"/>
      <c r="H23" s="267"/>
      <c r="I23" s="267"/>
      <c r="J23" s="267"/>
      <c r="K23" s="267"/>
      <c r="L23" s="267"/>
      <c r="M23" s="267"/>
      <c r="N23" s="267"/>
      <c r="O23" s="267"/>
      <c r="P23" s="267"/>
      <c r="Q23" s="267"/>
      <c r="R23" s="267"/>
      <c r="S23" s="267"/>
      <c r="T23" s="267"/>
      <c r="U23" s="267"/>
      <c r="V23" s="267"/>
      <c r="W23" s="267"/>
      <c r="X23" s="267"/>
      <c r="Y23" s="267"/>
      <c r="Z23" s="267"/>
      <c r="AA23" s="267"/>
      <c r="AB23" s="267"/>
      <c r="AC23" s="267"/>
      <c r="AD23" s="267"/>
      <c r="AE23" s="267"/>
      <c r="AF23" s="267"/>
      <c r="AG23" s="267"/>
      <c r="AH23" s="267"/>
      <c r="AI23" s="267"/>
      <c r="AJ23" s="267"/>
      <c r="AK23" s="267"/>
      <c r="AL23" s="267"/>
      <c r="AM23" s="267"/>
      <c r="AN23" s="267"/>
      <c r="AO23" s="22"/>
      <c r="AP23" s="22"/>
      <c r="AQ23" s="22"/>
      <c r="AR23" s="20"/>
      <c r="BE23" s="260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60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60"/>
    </row>
    <row r="26" spans="1:71" s="2" customFormat="1" ht="25.9" customHeight="1">
      <c r="A26" s="34"/>
      <c r="B26" s="35"/>
      <c r="C26" s="36"/>
      <c r="D26" s="37" t="s">
        <v>37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68">
        <f>ROUND(AG94,2)</f>
        <v>0</v>
      </c>
      <c r="AL26" s="269"/>
      <c r="AM26" s="269"/>
      <c r="AN26" s="269"/>
      <c r="AO26" s="269"/>
      <c r="AP26" s="36"/>
      <c r="AQ26" s="36"/>
      <c r="AR26" s="39"/>
      <c r="BE26" s="260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60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70" t="s">
        <v>38</v>
      </c>
      <c r="M28" s="270"/>
      <c r="N28" s="270"/>
      <c r="O28" s="270"/>
      <c r="P28" s="270"/>
      <c r="Q28" s="36"/>
      <c r="R28" s="36"/>
      <c r="S28" s="36"/>
      <c r="T28" s="36"/>
      <c r="U28" s="36"/>
      <c r="V28" s="36"/>
      <c r="W28" s="270" t="s">
        <v>39</v>
      </c>
      <c r="X28" s="270"/>
      <c r="Y28" s="270"/>
      <c r="Z28" s="270"/>
      <c r="AA28" s="270"/>
      <c r="AB28" s="270"/>
      <c r="AC28" s="270"/>
      <c r="AD28" s="270"/>
      <c r="AE28" s="270"/>
      <c r="AF28" s="36"/>
      <c r="AG28" s="36"/>
      <c r="AH28" s="36"/>
      <c r="AI28" s="36"/>
      <c r="AJ28" s="36"/>
      <c r="AK28" s="270" t="s">
        <v>40</v>
      </c>
      <c r="AL28" s="270"/>
      <c r="AM28" s="270"/>
      <c r="AN28" s="270"/>
      <c r="AO28" s="270"/>
      <c r="AP28" s="36"/>
      <c r="AQ28" s="36"/>
      <c r="AR28" s="39"/>
      <c r="BE28" s="260"/>
    </row>
    <row r="29" spans="1:71" s="3" customFormat="1" ht="14.45" customHeight="1">
      <c r="B29" s="40"/>
      <c r="C29" s="41"/>
      <c r="D29" s="29" t="s">
        <v>41</v>
      </c>
      <c r="E29" s="41"/>
      <c r="F29" s="29" t="s">
        <v>42</v>
      </c>
      <c r="G29" s="41"/>
      <c r="H29" s="41"/>
      <c r="I29" s="41"/>
      <c r="J29" s="41"/>
      <c r="K29" s="41"/>
      <c r="L29" s="254">
        <v>0.21</v>
      </c>
      <c r="M29" s="253"/>
      <c r="N29" s="253"/>
      <c r="O29" s="253"/>
      <c r="P29" s="253"/>
      <c r="Q29" s="41"/>
      <c r="R29" s="41"/>
      <c r="S29" s="41"/>
      <c r="T29" s="41"/>
      <c r="U29" s="41"/>
      <c r="V29" s="41"/>
      <c r="W29" s="252">
        <f>ROUND(AZ94, 2)</f>
        <v>0</v>
      </c>
      <c r="X29" s="253"/>
      <c r="Y29" s="253"/>
      <c r="Z29" s="253"/>
      <c r="AA29" s="253"/>
      <c r="AB29" s="253"/>
      <c r="AC29" s="253"/>
      <c r="AD29" s="253"/>
      <c r="AE29" s="253"/>
      <c r="AF29" s="41"/>
      <c r="AG29" s="41"/>
      <c r="AH29" s="41"/>
      <c r="AI29" s="41"/>
      <c r="AJ29" s="41"/>
      <c r="AK29" s="252">
        <f>ROUND(AV94, 2)</f>
        <v>0</v>
      </c>
      <c r="AL29" s="253"/>
      <c r="AM29" s="253"/>
      <c r="AN29" s="253"/>
      <c r="AO29" s="253"/>
      <c r="AP29" s="41"/>
      <c r="AQ29" s="41"/>
      <c r="AR29" s="42"/>
      <c r="BE29" s="261"/>
    </row>
    <row r="30" spans="1:71" s="3" customFormat="1" ht="14.45" customHeight="1">
      <c r="B30" s="40"/>
      <c r="C30" s="41"/>
      <c r="D30" s="41"/>
      <c r="E30" s="41"/>
      <c r="F30" s="29" t="s">
        <v>43</v>
      </c>
      <c r="G30" s="41"/>
      <c r="H30" s="41"/>
      <c r="I30" s="41"/>
      <c r="J30" s="41"/>
      <c r="K30" s="41"/>
      <c r="L30" s="254">
        <v>0.15</v>
      </c>
      <c r="M30" s="253"/>
      <c r="N30" s="253"/>
      <c r="O30" s="253"/>
      <c r="P30" s="253"/>
      <c r="Q30" s="41"/>
      <c r="R30" s="41"/>
      <c r="S30" s="41"/>
      <c r="T30" s="41"/>
      <c r="U30" s="41"/>
      <c r="V30" s="41"/>
      <c r="W30" s="252">
        <f>ROUND(BA94, 2)</f>
        <v>0</v>
      </c>
      <c r="X30" s="253"/>
      <c r="Y30" s="253"/>
      <c r="Z30" s="253"/>
      <c r="AA30" s="253"/>
      <c r="AB30" s="253"/>
      <c r="AC30" s="253"/>
      <c r="AD30" s="253"/>
      <c r="AE30" s="253"/>
      <c r="AF30" s="41"/>
      <c r="AG30" s="41"/>
      <c r="AH30" s="41"/>
      <c r="AI30" s="41"/>
      <c r="AJ30" s="41"/>
      <c r="AK30" s="252">
        <f>ROUND(AW94, 2)</f>
        <v>0</v>
      </c>
      <c r="AL30" s="253"/>
      <c r="AM30" s="253"/>
      <c r="AN30" s="253"/>
      <c r="AO30" s="253"/>
      <c r="AP30" s="41"/>
      <c r="AQ30" s="41"/>
      <c r="AR30" s="42"/>
      <c r="BE30" s="261"/>
    </row>
    <row r="31" spans="1:71" s="3" customFormat="1" ht="14.45" hidden="1" customHeight="1">
      <c r="B31" s="40"/>
      <c r="C31" s="41"/>
      <c r="D31" s="41"/>
      <c r="E31" s="41"/>
      <c r="F31" s="29" t="s">
        <v>44</v>
      </c>
      <c r="G31" s="41"/>
      <c r="H31" s="41"/>
      <c r="I31" s="41"/>
      <c r="J31" s="41"/>
      <c r="K31" s="41"/>
      <c r="L31" s="254">
        <v>0.21</v>
      </c>
      <c r="M31" s="253"/>
      <c r="N31" s="253"/>
      <c r="O31" s="253"/>
      <c r="P31" s="253"/>
      <c r="Q31" s="41"/>
      <c r="R31" s="41"/>
      <c r="S31" s="41"/>
      <c r="T31" s="41"/>
      <c r="U31" s="41"/>
      <c r="V31" s="41"/>
      <c r="W31" s="252">
        <f>ROUND(BB94, 2)</f>
        <v>0</v>
      </c>
      <c r="X31" s="253"/>
      <c r="Y31" s="253"/>
      <c r="Z31" s="253"/>
      <c r="AA31" s="253"/>
      <c r="AB31" s="253"/>
      <c r="AC31" s="253"/>
      <c r="AD31" s="253"/>
      <c r="AE31" s="253"/>
      <c r="AF31" s="41"/>
      <c r="AG31" s="41"/>
      <c r="AH31" s="41"/>
      <c r="AI31" s="41"/>
      <c r="AJ31" s="41"/>
      <c r="AK31" s="252">
        <v>0</v>
      </c>
      <c r="AL31" s="253"/>
      <c r="AM31" s="253"/>
      <c r="AN31" s="253"/>
      <c r="AO31" s="253"/>
      <c r="AP31" s="41"/>
      <c r="AQ31" s="41"/>
      <c r="AR31" s="42"/>
      <c r="BE31" s="261"/>
    </row>
    <row r="32" spans="1:71" s="3" customFormat="1" ht="14.45" hidden="1" customHeight="1">
      <c r="B32" s="40"/>
      <c r="C32" s="41"/>
      <c r="D32" s="41"/>
      <c r="E32" s="41"/>
      <c r="F32" s="29" t="s">
        <v>45</v>
      </c>
      <c r="G32" s="41"/>
      <c r="H32" s="41"/>
      <c r="I32" s="41"/>
      <c r="J32" s="41"/>
      <c r="K32" s="41"/>
      <c r="L32" s="254">
        <v>0.15</v>
      </c>
      <c r="M32" s="253"/>
      <c r="N32" s="253"/>
      <c r="O32" s="253"/>
      <c r="P32" s="253"/>
      <c r="Q32" s="41"/>
      <c r="R32" s="41"/>
      <c r="S32" s="41"/>
      <c r="T32" s="41"/>
      <c r="U32" s="41"/>
      <c r="V32" s="41"/>
      <c r="W32" s="252">
        <f>ROUND(BC94, 2)</f>
        <v>0</v>
      </c>
      <c r="X32" s="253"/>
      <c r="Y32" s="253"/>
      <c r="Z32" s="253"/>
      <c r="AA32" s="253"/>
      <c r="AB32" s="253"/>
      <c r="AC32" s="253"/>
      <c r="AD32" s="253"/>
      <c r="AE32" s="253"/>
      <c r="AF32" s="41"/>
      <c r="AG32" s="41"/>
      <c r="AH32" s="41"/>
      <c r="AI32" s="41"/>
      <c r="AJ32" s="41"/>
      <c r="AK32" s="252">
        <v>0</v>
      </c>
      <c r="AL32" s="253"/>
      <c r="AM32" s="253"/>
      <c r="AN32" s="253"/>
      <c r="AO32" s="253"/>
      <c r="AP32" s="41"/>
      <c r="AQ32" s="41"/>
      <c r="AR32" s="42"/>
      <c r="BE32" s="261"/>
    </row>
    <row r="33" spans="1:57" s="3" customFormat="1" ht="14.45" hidden="1" customHeight="1">
      <c r="B33" s="40"/>
      <c r="C33" s="41"/>
      <c r="D33" s="41"/>
      <c r="E33" s="41"/>
      <c r="F33" s="29" t="s">
        <v>46</v>
      </c>
      <c r="G33" s="41"/>
      <c r="H33" s="41"/>
      <c r="I33" s="41"/>
      <c r="J33" s="41"/>
      <c r="K33" s="41"/>
      <c r="L33" s="254">
        <v>0</v>
      </c>
      <c r="M33" s="253"/>
      <c r="N33" s="253"/>
      <c r="O33" s="253"/>
      <c r="P33" s="253"/>
      <c r="Q33" s="41"/>
      <c r="R33" s="41"/>
      <c r="S33" s="41"/>
      <c r="T33" s="41"/>
      <c r="U33" s="41"/>
      <c r="V33" s="41"/>
      <c r="W33" s="252">
        <f>ROUND(BD94, 2)</f>
        <v>0</v>
      </c>
      <c r="X33" s="253"/>
      <c r="Y33" s="253"/>
      <c r="Z33" s="253"/>
      <c r="AA33" s="253"/>
      <c r="AB33" s="253"/>
      <c r="AC33" s="253"/>
      <c r="AD33" s="253"/>
      <c r="AE33" s="253"/>
      <c r="AF33" s="41"/>
      <c r="AG33" s="41"/>
      <c r="AH33" s="41"/>
      <c r="AI33" s="41"/>
      <c r="AJ33" s="41"/>
      <c r="AK33" s="252">
        <v>0</v>
      </c>
      <c r="AL33" s="253"/>
      <c r="AM33" s="253"/>
      <c r="AN33" s="253"/>
      <c r="AO33" s="253"/>
      <c r="AP33" s="41"/>
      <c r="AQ33" s="41"/>
      <c r="AR33" s="42"/>
      <c r="BE33" s="261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260"/>
    </row>
    <row r="35" spans="1:57" s="2" customFormat="1" ht="25.9" customHeight="1">
      <c r="A35" s="34"/>
      <c r="B35" s="35"/>
      <c r="C35" s="43"/>
      <c r="D35" s="44" t="s">
        <v>47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48</v>
      </c>
      <c r="U35" s="45"/>
      <c r="V35" s="45"/>
      <c r="W35" s="45"/>
      <c r="X35" s="258" t="s">
        <v>49</v>
      </c>
      <c r="Y35" s="256"/>
      <c r="Z35" s="256"/>
      <c r="AA35" s="256"/>
      <c r="AB35" s="256"/>
      <c r="AC35" s="45"/>
      <c r="AD35" s="45"/>
      <c r="AE35" s="45"/>
      <c r="AF35" s="45"/>
      <c r="AG35" s="45"/>
      <c r="AH35" s="45"/>
      <c r="AI35" s="45"/>
      <c r="AJ35" s="45"/>
      <c r="AK35" s="255">
        <f>SUM(AK26:AK33)</f>
        <v>0</v>
      </c>
      <c r="AL35" s="256"/>
      <c r="AM35" s="256"/>
      <c r="AN35" s="256"/>
      <c r="AO35" s="257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5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5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7" s="1" customFormat="1" ht="14.45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7" s="1" customFormat="1" ht="14.45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7" s="1" customFormat="1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5" customHeight="1">
      <c r="B49" s="47"/>
      <c r="C49" s="48"/>
      <c r="D49" s="49" t="s">
        <v>50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51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 ht="12.75">
      <c r="A60" s="34"/>
      <c r="B60" s="35"/>
      <c r="C60" s="36"/>
      <c r="D60" s="52" t="s">
        <v>52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53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52</v>
      </c>
      <c r="AI60" s="38"/>
      <c r="AJ60" s="38"/>
      <c r="AK60" s="38"/>
      <c r="AL60" s="38"/>
      <c r="AM60" s="52" t="s">
        <v>53</v>
      </c>
      <c r="AN60" s="38"/>
      <c r="AO60" s="38"/>
      <c r="AP60" s="36"/>
      <c r="AQ60" s="36"/>
      <c r="AR60" s="39"/>
      <c r="BE60" s="34"/>
    </row>
    <row r="61" spans="1:57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 ht="12.75">
      <c r="A64" s="34"/>
      <c r="B64" s="35"/>
      <c r="C64" s="36"/>
      <c r="D64" s="49" t="s">
        <v>54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55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 ht="12.75">
      <c r="A75" s="34"/>
      <c r="B75" s="35"/>
      <c r="C75" s="36"/>
      <c r="D75" s="52" t="s">
        <v>52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53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52</v>
      </c>
      <c r="AI75" s="38"/>
      <c r="AJ75" s="38"/>
      <c r="AK75" s="38"/>
      <c r="AL75" s="38"/>
      <c r="AM75" s="52" t="s">
        <v>53</v>
      </c>
      <c r="AN75" s="38"/>
      <c r="AO75" s="38"/>
      <c r="AP75" s="36"/>
      <c r="AQ75" s="36"/>
      <c r="AR75" s="39"/>
      <c r="BE75" s="34"/>
    </row>
    <row r="76" spans="1:57" s="2" customForma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5" customHeight="1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1" s="2" customFormat="1" ht="6.95" customHeight="1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1" s="2" customFormat="1" ht="24.95" customHeight="1">
      <c r="A82" s="34"/>
      <c r="B82" s="35"/>
      <c r="C82" s="23" t="s">
        <v>56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1" s="4" customFormat="1" ht="12" customHeight="1">
      <c r="B84" s="58"/>
      <c r="C84" s="29" t="s">
        <v>12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398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1" s="5" customFormat="1" ht="36.950000000000003" customHeight="1">
      <c r="B85" s="61"/>
      <c r="C85" s="62" t="s">
        <v>15</v>
      </c>
      <c r="D85" s="63"/>
      <c r="E85" s="63"/>
      <c r="F85" s="63"/>
      <c r="G85" s="63"/>
      <c r="H85" s="63"/>
      <c r="I85" s="63"/>
      <c r="J85" s="63"/>
      <c r="K85" s="63"/>
      <c r="L85" s="281" t="str">
        <f>K6</f>
        <v>Janovský mokřad - vodní plochy, terénní úpravy</v>
      </c>
      <c r="M85" s="282"/>
      <c r="N85" s="282"/>
      <c r="O85" s="282"/>
      <c r="P85" s="282"/>
      <c r="Q85" s="282"/>
      <c r="R85" s="282"/>
      <c r="S85" s="282"/>
      <c r="T85" s="282"/>
      <c r="U85" s="282"/>
      <c r="V85" s="282"/>
      <c r="W85" s="282"/>
      <c r="X85" s="282"/>
      <c r="Y85" s="282"/>
      <c r="Z85" s="282"/>
      <c r="AA85" s="282"/>
      <c r="AB85" s="282"/>
      <c r="AC85" s="282"/>
      <c r="AD85" s="282"/>
      <c r="AE85" s="282"/>
      <c r="AF85" s="282"/>
      <c r="AG85" s="282"/>
      <c r="AH85" s="282"/>
      <c r="AI85" s="282"/>
      <c r="AJ85" s="282"/>
      <c r="AK85" s="282"/>
      <c r="AL85" s="282"/>
      <c r="AM85" s="282"/>
      <c r="AN85" s="282"/>
      <c r="AO85" s="282"/>
      <c r="AP85" s="63"/>
      <c r="AQ85" s="63"/>
      <c r="AR85" s="64"/>
    </row>
    <row r="86" spans="1:91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1" s="2" customFormat="1" ht="12" customHeight="1">
      <c r="A87" s="34"/>
      <c r="B87" s="35"/>
      <c r="C87" s="29" t="s">
        <v>19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>Janovský mokřad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9" t="s">
        <v>21</v>
      </c>
      <c r="AJ87" s="36"/>
      <c r="AK87" s="36"/>
      <c r="AL87" s="36"/>
      <c r="AM87" s="283" t="str">
        <f>IF(AN8= "","",AN8)</f>
        <v>15. 8. 2022</v>
      </c>
      <c r="AN87" s="283"/>
      <c r="AO87" s="36"/>
      <c r="AP87" s="36"/>
      <c r="AQ87" s="36"/>
      <c r="AR87" s="39"/>
      <c r="BE87" s="34"/>
    </row>
    <row r="88" spans="1:91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1" s="2" customFormat="1" ht="15.2" customHeight="1">
      <c r="A89" s="34"/>
      <c r="B89" s="35"/>
      <c r="C89" s="29" t="s">
        <v>23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>Plzeňský kraj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9" t="s">
        <v>30</v>
      </c>
      <c r="AJ89" s="36"/>
      <c r="AK89" s="36"/>
      <c r="AL89" s="36"/>
      <c r="AM89" s="284" t="str">
        <f>IF(E17="","",E17)</f>
        <v>Ing. Jiří Tägl</v>
      </c>
      <c r="AN89" s="285"/>
      <c r="AO89" s="285"/>
      <c r="AP89" s="285"/>
      <c r="AQ89" s="36"/>
      <c r="AR89" s="39"/>
      <c r="AS89" s="286" t="s">
        <v>57</v>
      </c>
      <c r="AT89" s="287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1" s="2" customFormat="1" ht="25.7" customHeight="1">
      <c r="A90" s="34"/>
      <c r="B90" s="35"/>
      <c r="C90" s="29" t="s">
        <v>28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9" t="s">
        <v>34</v>
      </c>
      <c r="AJ90" s="36"/>
      <c r="AK90" s="36"/>
      <c r="AL90" s="36"/>
      <c r="AM90" s="284" t="str">
        <f>IF(E20="","",E20)</f>
        <v>Projektová kancelář, Ing. Jiří Tägl s.r.o.</v>
      </c>
      <c r="AN90" s="285"/>
      <c r="AO90" s="285"/>
      <c r="AP90" s="285"/>
      <c r="AQ90" s="36"/>
      <c r="AR90" s="39"/>
      <c r="AS90" s="288"/>
      <c r="AT90" s="289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1" s="2" customFormat="1" ht="10.9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290"/>
      <c r="AT91" s="291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1" s="2" customFormat="1" ht="29.25" customHeight="1">
      <c r="A92" s="34"/>
      <c r="B92" s="35"/>
      <c r="C92" s="276" t="s">
        <v>58</v>
      </c>
      <c r="D92" s="277"/>
      <c r="E92" s="277"/>
      <c r="F92" s="277"/>
      <c r="G92" s="277"/>
      <c r="H92" s="73"/>
      <c r="I92" s="279" t="s">
        <v>59</v>
      </c>
      <c r="J92" s="277"/>
      <c r="K92" s="277"/>
      <c r="L92" s="277"/>
      <c r="M92" s="277"/>
      <c r="N92" s="277"/>
      <c r="O92" s="277"/>
      <c r="P92" s="277"/>
      <c r="Q92" s="277"/>
      <c r="R92" s="277"/>
      <c r="S92" s="277"/>
      <c r="T92" s="277"/>
      <c r="U92" s="277"/>
      <c r="V92" s="277"/>
      <c r="W92" s="277"/>
      <c r="X92" s="277"/>
      <c r="Y92" s="277"/>
      <c r="Z92" s="277"/>
      <c r="AA92" s="277"/>
      <c r="AB92" s="277"/>
      <c r="AC92" s="277"/>
      <c r="AD92" s="277"/>
      <c r="AE92" s="277"/>
      <c r="AF92" s="277"/>
      <c r="AG92" s="278" t="s">
        <v>60</v>
      </c>
      <c r="AH92" s="277"/>
      <c r="AI92" s="277"/>
      <c r="AJ92" s="277"/>
      <c r="AK92" s="277"/>
      <c r="AL92" s="277"/>
      <c r="AM92" s="277"/>
      <c r="AN92" s="279" t="s">
        <v>61</v>
      </c>
      <c r="AO92" s="277"/>
      <c r="AP92" s="280"/>
      <c r="AQ92" s="74" t="s">
        <v>62</v>
      </c>
      <c r="AR92" s="39"/>
      <c r="AS92" s="75" t="s">
        <v>63</v>
      </c>
      <c r="AT92" s="76" t="s">
        <v>64</v>
      </c>
      <c r="AU92" s="76" t="s">
        <v>65</v>
      </c>
      <c r="AV92" s="76" t="s">
        <v>66</v>
      </c>
      <c r="AW92" s="76" t="s">
        <v>67</v>
      </c>
      <c r="AX92" s="76" t="s">
        <v>68</v>
      </c>
      <c r="AY92" s="76" t="s">
        <v>69</v>
      </c>
      <c r="AZ92" s="76" t="s">
        <v>70</v>
      </c>
      <c r="BA92" s="76" t="s">
        <v>71</v>
      </c>
      <c r="BB92" s="76" t="s">
        <v>72</v>
      </c>
      <c r="BC92" s="76" t="s">
        <v>73</v>
      </c>
      <c r="BD92" s="77" t="s">
        <v>74</v>
      </c>
      <c r="BE92" s="34"/>
    </row>
    <row r="93" spans="1:91" s="2" customFormat="1" ht="10.9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1" s="6" customFormat="1" ht="32.450000000000003" customHeight="1">
      <c r="B94" s="81"/>
      <c r="C94" s="82" t="s">
        <v>75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274">
        <f>ROUND(SUM(AG95:AG100),2)</f>
        <v>0</v>
      </c>
      <c r="AH94" s="274"/>
      <c r="AI94" s="274"/>
      <c r="AJ94" s="274"/>
      <c r="AK94" s="274"/>
      <c r="AL94" s="274"/>
      <c r="AM94" s="274"/>
      <c r="AN94" s="275">
        <f t="shared" ref="AN94:AN100" si="0">SUM(AG94,AT94)</f>
        <v>0</v>
      </c>
      <c r="AO94" s="275"/>
      <c r="AP94" s="275"/>
      <c r="AQ94" s="85" t="s">
        <v>1</v>
      </c>
      <c r="AR94" s="86"/>
      <c r="AS94" s="87">
        <f>ROUND(SUM(AS95:AS100),2)</f>
        <v>0</v>
      </c>
      <c r="AT94" s="88">
        <f t="shared" ref="AT94:AT100" si="1">ROUND(SUM(AV94:AW94),2)</f>
        <v>0</v>
      </c>
      <c r="AU94" s="89">
        <f>ROUND(SUM(AU95:AU100),5)</f>
        <v>0</v>
      </c>
      <c r="AV94" s="88">
        <f>ROUND(AZ94*L29,2)</f>
        <v>0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ROUND(SUM(AZ95:AZ100),2)</f>
        <v>0</v>
      </c>
      <c r="BA94" s="88">
        <f>ROUND(SUM(BA95:BA100),2)</f>
        <v>0</v>
      </c>
      <c r="BB94" s="88">
        <f>ROUND(SUM(BB95:BB100),2)</f>
        <v>0</v>
      </c>
      <c r="BC94" s="88">
        <f>ROUND(SUM(BC95:BC100),2)</f>
        <v>0</v>
      </c>
      <c r="BD94" s="90">
        <f>ROUND(SUM(BD95:BD100),2)</f>
        <v>0</v>
      </c>
      <c r="BS94" s="91" t="s">
        <v>76</v>
      </c>
      <c r="BT94" s="91" t="s">
        <v>77</v>
      </c>
      <c r="BU94" s="92" t="s">
        <v>78</v>
      </c>
      <c r="BV94" s="91" t="s">
        <v>79</v>
      </c>
      <c r="BW94" s="91" t="s">
        <v>5</v>
      </c>
      <c r="BX94" s="91" t="s">
        <v>80</v>
      </c>
      <c r="CL94" s="91" t="s">
        <v>1</v>
      </c>
    </row>
    <row r="95" spans="1:91" s="7" customFormat="1" ht="16.5" customHeight="1">
      <c r="A95" s="93" t="s">
        <v>81</v>
      </c>
      <c r="B95" s="94"/>
      <c r="C95" s="95"/>
      <c r="D95" s="273" t="s">
        <v>82</v>
      </c>
      <c r="E95" s="273"/>
      <c r="F95" s="273"/>
      <c r="G95" s="273"/>
      <c r="H95" s="273"/>
      <c r="I95" s="96"/>
      <c r="J95" s="273" t="s">
        <v>83</v>
      </c>
      <c r="K95" s="273"/>
      <c r="L95" s="273"/>
      <c r="M95" s="273"/>
      <c r="N95" s="273"/>
      <c r="O95" s="273"/>
      <c r="P95" s="273"/>
      <c r="Q95" s="273"/>
      <c r="R95" s="273"/>
      <c r="S95" s="273"/>
      <c r="T95" s="273"/>
      <c r="U95" s="273"/>
      <c r="V95" s="273"/>
      <c r="W95" s="273"/>
      <c r="X95" s="273"/>
      <c r="Y95" s="273"/>
      <c r="Z95" s="273"/>
      <c r="AA95" s="273"/>
      <c r="AB95" s="273"/>
      <c r="AC95" s="273"/>
      <c r="AD95" s="273"/>
      <c r="AE95" s="273"/>
      <c r="AF95" s="273"/>
      <c r="AG95" s="271">
        <f>'01 - SO 01 ODBĚRNÝ OBJEKT'!J30</f>
        <v>0</v>
      </c>
      <c r="AH95" s="272"/>
      <c r="AI95" s="272"/>
      <c r="AJ95" s="272"/>
      <c r="AK95" s="272"/>
      <c r="AL95" s="272"/>
      <c r="AM95" s="272"/>
      <c r="AN95" s="271">
        <f t="shared" si="0"/>
        <v>0</v>
      </c>
      <c r="AO95" s="272"/>
      <c r="AP95" s="272"/>
      <c r="AQ95" s="97" t="s">
        <v>84</v>
      </c>
      <c r="AR95" s="98"/>
      <c r="AS95" s="99">
        <v>0</v>
      </c>
      <c r="AT95" s="100">
        <f t="shared" si="1"/>
        <v>0</v>
      </c>
      <c r="AU95" s="101">
        <f>'01 - SO 01 ODBĚRNÝ OBJEKT'!P124</f>
        <v>0</v>
      </c>
      <c r="AV95" s="100">
        <f>'01 - SO 01 ODBĚRNÝ OBJEKT'!J33</f>
        <v>0</v>
      </c>
      <c r="AW95" s="100">
        <f>'01 - SO 01 ODBĚRNÝ OBJEKT'!J34</f>
        <v>0</v>
      </c>
      <c r="AX95" s="100">
        <f>'01 - SO 01 ODBĚRNÝ OBJEKT'!J35</f>
        <v>0</v>
      </c>
      <c r="AY95" s="100">
        <f>'01 - SO 01 ODBĚRNÝ OBJEKT'!J36</f>
        <v>0</v>
      </c>
      <c r="AZ95" s="100">
        <f>'01 - SO 01 ODBĚRNÝ OBJEKT'!F33</f>
        <v>0</v>
      </c>
      <c r="BA95" s="100">
        <f>'01 - SO 01 ODBĚRNÝ OBJEKT'!F34</f>
        <v>0</v>
      </c>
      <c r="BB95" s="100">
        <f>'01 - SO 01 ODBĚRNÝ OBJEKT'!F35</f>
        <v>0</v>
      </c>
      <c r="BC95" s="100">
        <f>'01 - SO 01 ODBĚRNÝ OBJEKT'!F36</f>
        <v>0</v>
      </c>
      <c r="BD95" s="102">
        <f>'01 - SO 01 ODBĚRNÝ OBJEKT'!F37</f>
        <v>0</v>
      </c>
      <c r="BT95" s="103" t="s">
        <v>85</v>
      </c>
      <c r="BV95" s="103" t="s">
        <v>79</v>
      </c>
      <c r="BW95" s="103" t="s">
        <v>86</v>
      </c>
      <c r="BX95" s="103" t="s">
        <v>5</v>
      </c>
      <c r="CL95" s="103" t="s">
        <v>1</v>
      </c>
      <c r="CM95" s="103" t="s">
        <v>87</v>
      </c>
    </row>
    <row r="96" spans="1:91" s="7" customFormat="1" ht="16.5" customHeight="1">
      <c r="A96" s="93" t="s">
        <v>81</v>
      </c>
      <c r="B96" s="94"/>
      <c r="C96" s="95"/>
      <c r="D96" s="273" t="s">
        <v>88</v>
      </c>
      <c r="E96" s="273"/>
      <c r="F96" s="273"/>
      <c r="G96" s="273"/>
      <c r="H96" s="273"/>
      <c r="I96" s="96"/>
      <c r="J96" s="273" t="s">
        <v>89</v>
      </c>
      <c r="K96" s="273"/>
      <c r="L96" s="273"/>
      <c r="M96" s="273"/>
      <c r="N96" s="273"/>
      <c r="O96" s="273"/>
      <c r="P96" s="273"/>
      <c r="Q96" s="273"/>
      <c r="R96" s="273"/>
      <c r="S96" s="273"/>
      <c r="T96" s="273"/>
      <c r="U96" s="273"/>
      <c r="V96" s="273"/>
      <c r="W96" s="273"/>
      <c r="X96" s="273"/>
      <c r="Y96" s="273"/>
      <c r="Z96" s="273"/>
      <c r="AA96" s="273"/>
      <c r="AB96" s="273"/>
      <c r="AC96" s="273"/>
      <c r="AD96" s="273"/>
      <c r="AE96" s="273"/>
      <c r="AF96" s="273"/>
      <c r="AG96" s="271">
        <f>'02 - SO 02 NAPÁJECÍ KORYTO'!J30</f>
        <v>0</v>
      </c>
      <c r="AH96" s="272"/>
      <c r="AI96" s="272"/>
      <c r="AJ96" s="272"/>
      <c r="AK96" s="272"/>
      <c r="AL96" s="272"/>
      <c r="AM96" s="272"/>
      <c r="AN96" s="271">
        <f t="shared" si="0"/>
        <v>0</v>
      </c>
      <c r="AO96" s="272"/>
      <c r="AP96" s="272"/>
      <c r="AQ96" s="97" t="s">
        <v>84</v>
      </c>
      <c r="AR96" s="98"/>
      <c r="AS96" s="99">
        <v>0</v>
      </c>
      <c r="AT96" s="100">
        <f t="shared" si="1"/>
        <v>0</v>
      </c>
      <c r="AU96" s="101">
        <f>'02 - SO 02 NAPÁJECÍ KORYTO'!P118</f>
        <v>0</v>
      </c>
      <c r="AV96" s="100">
        <f>'02 - SO 02 NAPÁJECÍ KORYTO'!J33</f>
        <v>0</v>
      </c>
      <c r="AW96" s="100">
        <f>'02 - SO 02 NAPÁJECÍ KORYTO'!J34</f>
        <v>0</v>
      </c>
      <c r="AX96" s="100">
        <f>'02 - SO 02 NAPÁJECÍ KORYTO'!J35</f>
        <v>0</v>
      </c>
      <c r="AY96" s="100">
        <f>'02 - SO 02 NAPÁJECÍ KORYTO'!J36</f>
        <v>0</v>
      </c>
      <c r="AZ96" s="100">
        <f>'02 - SO 02 NAPÁJECÍ KORYTO'!F33</f>
        <v>0</v>
      </c>
      <c r="BA96" s="100">
        <f>'02 - SO 02 NAPÁJECÍ KORYTO'!F34</f>
        <v>0</v>
      </c>
      <c r="BB96" s="100">
        <f>'02 - SO 02 NAPÁJECÍ KORYTO'!F35</f>
        <v>0</v>
      </c>
      <c r="BC96" s="100">
        <f>'02 - SO 02 NAPÁJECÍ KORYTO'!F36</f>
        <v>0</v>
      </c>
      <c r="BD96" s="102">
        <f>'02 - SO 02 NAPÁJECÍ KORYTO'!F37</f>
        <v>0</v>
      </c>
      <c r="BT96" s="103" t="s">
        <v>85</v>
      </c>
      <c r="BV96" s="103" t="s">
        <v>79</v>
      </c>
      <c r="BW96" s="103" t="s">
        <v>90</v>
      </c>
      <c r="BX96" s="103" t="s">
        <v>5</v>
      </c>
      <c r="CL96" s="103" t="s">
        <v>1</v>
      </c>
      <c r="CM96" s="103" t="s">
        <v>87</v>
      </c>
    </row>
    <row r="97" spans="1:91" s="7" customFormat="1" ht="16.5" customHeight="1">
      <c r="A97" s="93" t="s">
        <v>81</v>
      </c>
      <c r="B97" s="94"/>
      <c r="C97" s="95"/>
      <c r="D97" s="273" t="s">
        <v>91</v>
      </c>
      <c r="E97" s="273"/>
      <c r="F97" s="273"/>
      <c r="G97" s="273"/>
      <c r="H97" s="273"/>
      <c r="I97" s="96"/>
      <c r="J97" s="273" t="s">
        <v>92</v>
      </c>
      <c r="K97" s="273"/>
      <c r="L97" s="273"/>
      <c r="M97" s="273"/>
      <c r="N97" s="273"/>
      <c r="O97" s="273"/>
      <c r="P97" s="273"/>
      <c r="Q97" s="273"/>
      <c r="R97" s="273"/>
      <c r="S97" s="273"/>
      <c r="T97" s="273"/>
      <c r="U97" s="273"/>
      <c r="V97" s="273"/>
      <c r="W97" s="273"/>
      <c r="X97" s="273"/>
      <c r="Y97" s="273"/>
      <c r="Z97" s="273"/>
      <c r="AA97" s="273"/>
      <c r="AB97" s="273"/>
      <c r="AC97" s="273"/>
      <c r="AD97" s="273"/>
      <c r="AE97" s="273"/>
      <c r="AF97" s="273"/>
      <c r="AG97" s="271">
        <f>'03 - SO 03 TŮŇ 1'!J30</f>
        <v>0</v>
      </c>
      <c r="AH97" s="272"/>
      <c r="AI97" s="272"/>
      <c r="AJ97" s="272"/>
      <c r="AK97" s="272"/>
      <c r="AL97" s="272"/>
      <c r="AM97" s="272"/>
      <c r="AN97" s="271">
        <f t="shared" si="0"/>
        <v>0</v>
      </c>
      <c r="AO97" s="272"/>
      <c r="AP97" s="272"/>
      <c r="AQ97" s="97" t="s">
        <v>84</v>
      </c>
      <c r="AR97" s="98"/>
      <c r="AS97" s="99">
        <v>0</v>
      </c>
      <c r="AT97" s="100">
        <f t="shared" si="1"/>
        <v>0</v>
      </c>
      <c r="AU97" s="101">
        <f>'03 - SO 03 TŮŇ 1'!P118</f>
        <v>0</v>
      </c>
      <c r="AV97" s="100">
        <f>'03 - SO 03 TŮŇ 1'!J33</f>
        <v>0</v>
      </c>
      <c r="AW97" s="100">
        <f>'03 - SO 03 TŮŇ 1'!J34</f>
        <v>0</v>
      </c>
      <c r="AX97" s="100">
        <f>'03 - SO 03 TŮŇ 1'!J35</f>
        <v>0</v>
      </c>
      <c r="AY97" s="100">
        <f>'03 - SO 03 TŮŇ 1'!J36</f>
        <v>0</v>
      </c>
      <c r="AZ97" s="100">
        <f>'03 - SO 03 TŮŇ 1'!F33</f>
        <v>0</v>
      </c>
      <c r="BA97" s="100">
        <f>'03 - SO 03 TŮŇ 1'!F34</f>
        <v>0</v>
      </c>
      <c r="BB97" s="100">
        <f>'03 - SO 03 TŮŇ 1'!F35</f>
        <v>0</v>
      </c>
      <c r="BC97" s="100">
        <f>'03 - SO 03 TŮŇ 1'!F36</f>
        <v>0</v>
      </c>
      <c r="BD97" s="102">
        <f>'03 - SO 03 TŮŇ 1'!F37</f>
        <v>0</v>
      </c>
      <c r="BT97" s="103" t="s">
        <v>85</v>
      </c>
      <c r="BV97" s="103" t="s">
        <v>79</v>
      </c>
      <c r="BW97" s="103" t="s">
        <v>93</v>
      </c>
      <c r="BX97" s="103" t="s">
        <v>5</v>
      </c>
      <c r="CL97" s="103" t="s">
        <v>1</v>
      </c>
      <c r="CM97" s="103" t="s">
        <v>87</v>
      </c>
    </row>
    <row r="98" spans="1:91" s="7" customFormat="1" ht="16.5" customHeight="1">
      <c r="A98" s="93" t="s">
        <v>81</v>
      </c>
      <c r="B98" s="94"/>
      <c r="C98" s="95"/>
      <c r="D98" s="273" t="s">
        <v>94</v>
      </c>
      <c r="E98" s="273"/>
      <c r="F98" s="273"/>
      <c r="G98" s="273"/>
      <c r="H98" s="273"/>
      <c r="I98" s="96"/>
      <c r="J98" s="273" t="s">
        <v>95</v>
      </c>
      <c r="K98" s="273"/>
      <c r="L98" s="273"/>
      <c r="M98" s="273"/>
      <c r="N98" s="273"/>
      <c r="O98" s="273"/>
      <c r="P98" s="273"/>
      <c r="Q98" s="273"/>
      <c r="R98" s="273"/>
      <c r="S98" s="273"/>
      <c r="T98" s="273"/>
      <c r="U98" s="273"/>
      <c r="V98" s="273"/>
      <c r="W98" s="273"/>
      <c r="X98" s="273"/>
      <c r="Y98" s="273"/>
      <c r="Z98" s="273"/>
      <c r="AA98" s="273"/>
      <c r="AB98" s="273"/>
      <c r="AC98" s="273"/>
      <c r="AD98" s="273"/>
      <c r="AE98" s="273"/>
      <c r="AF98" s="273"/>
      <c r="AG98" s="271">
        <f>'04 - SO 04 Zemní val'!J30</f>
        <v>0</v>
      </c>
      <c r="AH98" s="272"/>
      <c r="AI98" s="272"/>
      <c r="AJ98" s="272"/>
      <c r="AK98" s="272"/>
      <c r="AL98" s="272"/>
      <c r="AM98" s="272"/>
      <c r="AN98" s="271">
        <f t="shared" si="0"/>
        <v>0</v>
      </c>
      <c r="AO98" s="272"/>
      <c r="AP98" s="272"/>
      <c r="AQ98" s="97" t="s">
        <v>84</v>
      </c>
      <c r="AR98" s="98"/>
      <c r="AS98" s="99">
        <v>0</v>
      </c>
      <c r="AT98" s="100">
        <f t="shared" si="1"/>
        <v>0</v>
      </c>
      <c r="AU98" s="101">
        <f>'04 - SO 04 Zemní val'!P118</f>
        <v>0</v>
      </c>
      <c r="AV98" s="100">
        <f>'04 - SO 04 Zemní val'!J33</f>
        <v>0</v>
      </c>
      <c r="AW98" s="100">
        <f>'04 - SO 04 Zemní val'!J34</f>
        <v>0</v>
      </c>
      <c r="AX98" s="100">
        <f>'04 - SO 04 Zemní val'!J35</f>
        <v>0</v>
      </c>
      <c r="AY98" s="100">
        <f>'04 - SO 04 Zemní val'!J36</f>
        <v>0</v>
      </c>
      <c r="AZ98" s="100">
        <f>'04 - SO 04 Zemní val'!F33</f>
        <v>0</v>
      </c>
      <c r="BA98" s="100">
        <f>'04 - SO 04 Zemní val'!F34</f>
        <v>0</v>
      </c>
      <c r="BB98" s="100">
        <f>'04 - SO 04 Zemní val'!F35</f>
        <v>0</v>
      </c>
      <c r="BC98" s="100">
        <f>'04 - SO 04 Zemní val'!F36</f>
        <v>0</v>
      </c>
      <c r="BD98" s="102">
        <f>'04 - SO 04 Zemní val'!F37</f>
        <v>0</v>
      </c>
      <c r="BT98" s="103" t="s">
        <v>85</v>
      </c>
      <c r="BV98" s="103" t="s">
        <v>79</v>
      </c>
      <c r="BW98" s="103" t="s">
        <v>96</v>
      </c>
      <c r="BX98" s="103" t="s">
        <v>5</v>
      </c>
      <c r="CL98" s="103" t="s">
        <v>1</v>
      </c>
      <c r="CM98" s="103" t="s">
        <v>87</v>
      </c>
    </row>
    <row r="99" spans="1:91" s="7" customFormat="1" ht="16.5" customHeight="1">
      <c r="A99" s="93" t="s">
        <v>81</v>
      </c>
      <c r="B99" s="94"/>
      <c r="C99" s="95"/>
      <c r="D99" s="273" t="s">
        <v>97</v>
      </c>
      <c r="E99" s="273"/>
      <c r="F99" s="273"/>
      <c r="G99" s="273"/>
      <c r="H99" s="273"/>
      <c r="I99" s="96"/>
      <c r="J99" s="273" t="s">
        <v>98</v>
      </c>
      <c r="K99" s="273"/>
      <c r="L99" s="273"/>
      <c r="M99" s="273"/>
      <c r="N99" s="273"/>
      <c r="O99" s="273"/>
      <c r="P99" s="273"/>
      <c r="Q99" s="273"/>
      <c r="R99" s="273"/>
      <c r="S99" s="273"/>
      <c r="T99" s="273"/>
      <c r="U99" s="273"/>
      <c r="V99" s="273"/>
      <c r="W99" s="273"/>
      <c r="X99" s="273"/>
      <c r="Y99" s="273"/>
      <c r="Z99" s="273"/>
      <c r="AA99" s="273"/>
      <c r="AB99" s="273"/>
      <c r="AC99" s="273"/>
      <c r="AD99" s="273"/>
      <c r="AE99" s="273"/>
      <c r="AF99" s="273"/>
      <c r="AG99" s="271">
        <f>'05 - SO 05 Tůň 2'!J30</f>
        <v>0</v>
      </c>
      <c r="AH99" s="272"/>
      <c r="AI99" s="272"/>
      <c r="AJ99" s="272"/>
      <c r="AK99" s="272"/>
      <c r="AL99" s="272"/>
      <c r="AM99" s="272"/>
      <c r="AN99" s="271">
        <f t="shared" si="0"/>
        <v>0</v>
      </c>
      <c r="AO99" s="272"/>
      <c r="AP99" s="272"/>
      <c r="AQ99" s="97" t="s">
        <v>84</v>
      </c>
      <c r="AR99" s="98"/>
      <c r="AS99" s="99">
        <v>0</v>
      </c>
      <c r="AT99" s="100">
        <f t="shared" si="1"/>
        <v>0</v>
      </c>
      <c r="AU99" s="101">
        <f>'05 - SO 05 Tůň 2'!P118</f>
        <v>0</v>
      </c>
      <c r="AV99" s="100">
        <f>'05 - SO 05 Tůň 2'!J33</f>
        <v>0</v>
      </c>
      <c r="AW99" s="100">
        <f>'05 - SO 05 Tůň 2'!J34</f>
        <v>0</v>
      </c>
      <c r="AX99" s="100">
        <f>'05 - SO 05 Tůň 2'!J35</f>
        <v>0</v>
      </c>
      <c r="AY99" s="100">
        <f>'05 - SO 05 Tůň 2'!J36</f>
        <v>0</v>
      </c>
      <c r="AZ99" s="100">
        <f>'05 - SO 05 Tůň 2'!F33</f>
        <v>0</v>
      </c>
      <c r="BA99" s="100">
        <f>'05 - SO 05 Tůň 2'!F34</f>
        <v>0</v>
      </c>
      <c r="BB99" s="100">
        <f>'05 - SO 05 Tůň 2'!F35</f>
        <v>0</v>
      </c>
      <c r="BC99" s="100">
        <f>'05 - SO 05 Tůň 2'!F36</f>
        <v>0</v>
      </c>
      <c r="BD99" s="102">
        <f>'05 - SO 05 Tůň 2'!F37</f>
        <v>0</v>
      </c>
      <c r="BT99" s="103" t="s">
        <v>85</v>
      </c>
      <c r="BV99" s="103" t="s">
        <v>79</v>
      </c>
      <c r="BW99" s="103" t="s">
        <v>99</v>
      </c>
      <c r="BX99" s="103" t="s">
        <v>5</v>
      </c>
      <c r="CL99" s="103" t="s">
        <v>1</v>
      </c>
      <c r="CM99" s="103" t="s">
        <v>87</v>
      </c>
    </row>
    <row r="100" spans="1:91" s="7" customFormat="1" ht="16.5" customHeight="1">
      <c r="A100" s="93" t="s">
        <v>81</v>
      </c>
      <c r="B100" s="94"/>
      <c r="C100" s="95"/>
      <c r="D100" s="273" t="s">
        <v>100</v>
      </c>
      <c r="E100" s="273"/>
      <c r="F100" s="273"/>
      <c r="G100" s="273"/>
      <c r="H100" s="273"/>
      <c r="I100" s="96"/>
      <c r="J100" s="273" t="s">
        <v>101</v>
      </c>
      <c r="K100" s="273"/>
      <c r="L100" s="273"/>
      <c r="M100" s="273"/>
      <c r="N100" s="273"/>
      <c r="O100" s="273"/>
      <c r="P100" s="273"/>
      <c r="Q100" s="273"/>
      <c r="R100" s="273"/>
      <c r="S100" s="273"/>
      <c r="T100" s="273"/>
      <c r="U100" s="273"/>
      <c r="V100" s="273"/>
      <c r="W100" s="273"/>
      <c r="X100" s="273"/>
      <c r="Y100" s="273"/>
      <c r="Z100" s="273"/>
      <c r="AA100" s="273"/>
      <c r="AB100" s="273"/>
      <c r="AC100" s="273"/>
      <c r="AD100" s="273"/>
      <c r="AE100" s="273"/>
      <c r="AF100" s="273"/>
      <c r="AG100" s="271">
        <f>'06 - Vedlejší ostatní nák...'!J30</f>
        <v>0</v>
      </c>
      <c r="AH100" s="272"/>
      <c r="AI100" s="272"/>
      <c r="AJ100" s="272"/>
      <c r="AK100" s="272"/>
      <c r="AL100" s="272"/>
      <c r="AM100" s="272"/>
      <c r="AN100" s="271">
        <f t="shared" si="0"/>
        <v>0</v>
      </c>
      <c r="AO100" s="272"/>
      <c r="AP100" s="272"/>
      <c r="AQ100" s="97" t="s">
        <v>84</v>
      </c>
      <c r="AR100" s="98"/>
      <c r="AS100" s="104">
        <v>0</v>
      </c>
      <c r="AT100" s="105">
        <f t="shared" si="1"/>
        <v>0</v>
      </c>
      <c r="AU100" s="106">
        <f>'06 - Vedlejší ostatní nák...'!P117</f>
        <v>0</v>
      </c>
      <c r="AV100" s="105">
        <f>'06 - Vedlejší ostatní nák...'!J33</f>
        <v>0</v>
      </c>
      <c r="AW100" s="105">
        <f>'06 - Vedlejší ostatní nák...'!J34</f>
        <v>0</v>
      </c>
      <c r="AX100" s="105">
        <f>'06 - Vedlejší ostatní nák...'!J35</f>
        <v>0</v>
      </c>
      <c r="AY100" s="105">
        <f>'06 - Vedlejší ostatní nák...'!J36</f>
        <v>0</v>
      </c>
      <c r="AZ100" s="105">
        <f>'06 - Vedlejší ostatní nák...'!F33</f>
        <v>0</v>
      </c>
      <c r="BA100" s="105">
        <f>'06 - Vedlejší ostatní nák...'!F34</f>
        <v>0</v>
      </c>
      <c r="BB100" s="105">
        <f>'06 - Vedlejší ostatní nák...'!F35</f>
        <v>0</v>
      </c>
      <c r="BC100" s="105">
        <f>'06 - Vedlejší ostatní nák...'!F36</f>
        <v>0</v>
      </c>
      <c r="BD100" s="107">
        <f>'06 - Vedlejší ostatní nák...'!F37</f>
        <v>0</v>
      </c>
      <c r="BT100" s="103" t="s">
        <v>85</v>
      </c>
      <c r="BV100" s="103" t="s">
        <v>79</v>
      </c>
      <c r="BW100" s="103" t="s">
        <v>102</v>
      </c>
      <c r="BX100" s="103" t="s">
        <v>5</v>
      </c>
      <c r="CL100" s="103" t="s">
        <v>1</v>
      </c>
      <c r="CM100" s="103" t="s">
        <v>87</v>
      </c>
    </row>
    <row r="101" spans="1:91" s="2" customFormat="1" ht="30" customHeight="1">
      <c r="A101" s="34"/>
      <c r="B101" s="35"/>
      <c r="C101" s="36"/>
      <c r="D101" s="36"/>
      <c r="E101" s="36"/>
      <c r="F101" s="36"/>
      <c r="G101" s="36"/>
      <c r="H101" s="36"/>
      <c r="I101" s="36"/>
      <c r="J101" s="36"/>
      <c r="K101" s="36"/>
      <c r="L101" s="36"/>
      <c r="M101" s="36"/>
      <c r="N101" s="36"/>
      <c r="O101" s="36"/>
      <c r="P101" s="36"/>
      <c r="Q101" s="36"/>
      <c r="R101" s="36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F101" s="36"/>
      <c r="AG101" s="36"/>
      <c r="AH101" s="36"/>
      <c r="AI101" s="36"/>
      <c r="AJ101" s="36"/>
      <c r="AK101" s="36"/>
      <c r="AL101" s="36"/>
      <c r="AM101" s="36"/>
      <c r="AN101" s="36"/>
      <c r="AO101" s="36"/>
      <c r="AP101" s="36"/>
      <c r="AQ101" s="36"/>
      <c r="AR101" s="39"/>
      <c r="AS101" s="34"/>
      <c r="AT101" s="34"/>
      <c r="AU101" s="34"/>
      <c r="AV101" s="34"/>
      <c r="AW101" s="34"/>
      <c r="AX101" s="34"/>
      <c r="AY101" s="34"/>
      <c r="AZ101" s="34"/>
      <c r="BA101" s="34"/>
      <c r="BB101" s="34"/>
      <c r="BC101" s="34"/>
      <c r="BD101" s="34"/>
      <c r="BE101" s="34"/>
    </row>
    <row r="102" spans="1:91" s="2" customFormat="1" ht="6.95" customHeight="1">
      <c r="A102" s="34"/>
      <c r="B102" s="54"/>
      <c r="C102" s="55"/>
      <c r="D102" s="55"/>
      <c r="E102" s="55"/>
      <c r="F102" s="55"/>
      <c r="G102" s="55"/>
      <c r="H102" s="55"/>
      <c r="I102" s="55"/>
      <c r="J102" s="55"/>
      <c r="K102" s="55"/>
      <c r="L102" s="55"/>
      <c r="M102" s="55"/>
      <c r="N102" s="55"/>
      <c r="O102" s="55"/>
      <c r="P102" s="55"/>
      <c r="Q102" s="55"/>
      <c r="R102" s="55"/>
      <c r="S102" s="55"/>
      <c r="T102" s="55"/>
      <c r="U102" s="55"/>
      <c r="V102" s="55"/>
      <c r="W102" s="55"/>
      <c r="X102" s="55"/>
      <c r="Y102" s="55"/>
      <c r="Z102" s="55"/>
      <c r="AA102" s="55"/>
      <c r="AB102" s="55"/>
      <c r="AC102" s="55"/>
      <c r="AD102" s="55"/>
      <c r="AE102" s="55"/>
      <c r="AF102" s="55"/>
      <c r="AG102" s="55"/>
      <c r="AH102" s="55"/>
      <c r="AI102" s="55"/>
      <c r="AJ102" s="55"/>
      <c r="AK102" s="55"/>
      <c r="AL102" s="55"/>
      <c r="AM102" s="55"/>
      <c r="AN102" s="55"/>
      <c r="AO102" s="55"/>
      <c r="AP102" s="55"/>
      <c r="AQ102" s="55"/>
      <c r="AR102" s="39"/>
      <c r="AS102" s="34"/>
      <c r="AT102" s="34"/>
      <c r="AU102" s="34"/>
      <c r="AV102" s="34"/>
      <c r="AW102" s="34"/>
      <c r="AX102" s="34"/>
      <c r="AY102" s="34"/>
      <c r="AZ102" s="34"/>
      <c r="BA102" s="34"/>
      <c r="BB102" s="34"/>
      <c r="BC102" s="34"/>
      <c r="BD102" s="34"/>
      <c r="BE102" s="34"/>
    </row>
  </sheetData>
  <sheetProtection algorithmName="SHA-512" hashValue="Me29oap41smihmhX/7ok1JjMlGl4pkx5EfjIh48D9X/qyiRO/0iMF9MhpGKJUaBFMSNxI1g7vlkjpZ/Ng7N+fw==" saltValue="7dy5GJ4LKMI/lrE9OJHgvac4zJrlVFleC8aljx1GD6OCKB7JpR7DhxLSnsJ5eGTX64EHX/IFlfQluuTR6IIMhQ==" spinCount="100000" sheet="1" objects="1" scenarios="1" formatColumns="0" formatRows="0"/>
  <mergeCells count="62">
    <mergeCell ref="AS89:AT91"/>
    <mergeCell ref="AM90:AP90"/>
    <mergeCell ref="D97:H97"/>
    <mergeCell ref="J97:AF97"/>
    <mergeCell ref="AG97:AM97"/>
    <mergeCell ref="C92:G92"/>
    <mergeCell ref="AG92:AM92"/>
    <mergeCell ref="I92:AF92"/>
    <mergeCell ref="D95:H95"/>
    <mergeCell ref="AG95:AM95"/>
    <mergeCell ref="J95:AF95"/>
    <mergeCell ref="D100:H100"/>
    <mergeCell ref="J100:AF100"/>
    <mergeCell ref="AG94:AM94"/>
    <mergeCell ref="AN94:AP94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J96:AF96"/>
    <mergeCell ref="D96:H96"/>
    <mergeCell ref="AG96:AM96"/>
    <mergeCell ref="AN96:AP96"/>
    <mergeCell ref="AK30:AO30"/>
    <mergeCell ref="L30:P30"/>
    <mergeCell ref="W30:AE30"/>
    <mergeCell ref="L31:P31"/>
    <mergeCell ref="AN100:AP100"/>
    <mergeCell ref="AG100:AM100"/>
    <mergeCell ref="AN97:AP97"/>
    <mergeCell ref="AN92:AP92"/>
    <mergeCell ref="AN95:AP95"/>
    <mergeCell ref="L85:AO85"/>
    <mergeCell ref="AM87:AN87"/>
    <mergeCell ref="AM89:AP89"/>
    <mergeCell ref="AK26:AO26"/>
    <mergeCell ref="L28:P28"/>
    <mergeCell ref="W28:AE28"/>
    <mergeCell ref="AK28:AO28"/>
    <mergeCell ref="W29:AE29"/>
    <mergeCell ref="L29:P29"/>
    <mergeCell ref="AK29:AO29"/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</mergeCells>
  <hyperlinks>
    <hyperlink ref="A95" location="'01 - SO 01 ODBĚRNÝ OBJEKT'!C2" display="/"/>
    <hyperlink ref="A96" location="'02 - SO 02 NAPÁJECÍ KORYTO'!C2" display="/"/>
    <hyperlink ref="A97" location="'03 - SO 03 TŮŇ 1'!C2" display="/"/>
    <hyperlink ref="A98" location="'04 - SO 04 Zemní val'!C2" display="/"/>
    <hyperlink ref="A99" location="'05 - SO 05 Tůň 2'!C2" display="/"/>
    <hyperlink ref="A100" location="'06 - Vedlejší ostatní nák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42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1"/>
      <c r="M2" s="251"/>
      <c r="N2" s="251"/>
      <c r="O2" s="251"/>
      <c r="P2" s="251"/>
      <c r="Q2" s="251"/>
      <c r="R2" s="251"/>
      <c r="S2" s="251"/>
      <c r="T2" s="251"/>
      <c r="U2" s="251"/>
      <c r="V2" s="251"/>
      <c r="AT2" s="17" t="s">
        <v>86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87</v>
      </c>
    </row>
    <row r="4" spans="1:46" s="1" customFormat="1" ht="24.95" customHeight="1">
      <c r="B4" s="20"/>
      <c r="D4" s="110" t="s">
        <v>103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15</v>
      </c>
      <c r="L6" s="20"/>
    </row>
    <row r="7" spans="1:46" s="1" customFormat="1" ht="16.5" customHeight="1">
      <c r="B7" s="20"/>
      <c r="E7" s="295" t="str">
        <f>'Rekapitulace stavby'!K6</f>
        <v>Janovský mokřad - vodní plochy, terénní úpravy</v>
      </c>
      <c r="F7" s="296"/>
      <c r="G7" s="296"/>
      <c r="H7" s="296"/>
      <c r="L7" s="20"/>
    </row>
    <row r="8" spans="1:46" s="2" customFormat="1" ht="12" customHeight="1">
      <c r="A8" s="34"/>
      <c r="B8" s="39"/>
      <c r="C8" s="34"/>
      <c r="D8" s="112" t="s">
        <v>104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97" t="s">
        <v>105</v>
      </c>
      <c r="F9" s="298"/>
      <c r="G9" s="298"/>
      <c r="H9" s="298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17</v>
      </c>
      <c r="E11" s="34"/>
      <c r="F11" s="113" t="s">
        <v>1</v>
      </c>
      <c r="G11" s="34"/>
      <c r="H11" s="34"/>
      <c r="I11" s="112" t="s">
        <v>18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19</v>
      </c>
      <c r="E12" s="34"/>
      <c r="F12" s="113" t="s">
        <v>20</v>
      </c>
      <c r="G12" s="34"/>
      <c r="H12" s="34"/>
      <c r="I12" s="112" t="s">
        <v>21</v>
      </c>
      <c r="J12" s="114" t="str">
        <f>'Rekapitulace stavby'!AN8</f>
        <v>15. 8. 2022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23</v>
      </c>
      <c r="E14" s="34"/>
      <c r="F14" s="34"/>
      <c r="G14" s="34"/>
      <c r="H14" s="34"/>
      <c r="I14" s="112" t="s">
        <v>24</v>
      </c>
      <c r="J14" s="113" t="s">
        <v>25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">
        <v>26</v>
      </c>
      <c r="F15" s="34"/>
      <c r="G15" s="34"/>
      <c r="H15" s="34"/>
      <c r="I15" s="112" t="s">
        <v>27</v>
      </c>
      <c r="J15" s="113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28</v>
      </c>
      <c r="E17" s="34"/>
      <c r="F17" s="34"/>
      <c r="G17" s="34"/>
      <c r="H17" s="34"/>
      <c r="I17" s="112" t="s">
        <v>24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299" t="str">
        <f>'Rekapitulace stavby'!E14</f>
        <v>Vyplň údaj</v>
      </c>
      <c r="F18" s="300"/>
      <c r="G18" s="300"/>
      <c r="H18" s="300"/>
      <c r="I18" s="112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30</v>
      </c>
      <c r="E20" s="34"/>
      <c r="F20" s="34"/>
      <c r="G20" s="34"/>
      <c r="H20" s="34"/>
      <c r="I20" s="112" t="s">
        <v>24</v>
      </c>
      <c r="J20" s="113" t="s">
        <v>31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">
        <v>32</v>
      </c>
      <c r="F21" s="34"/>
      <c r="G21" s="34"/>
      <c r="H21" s="34"/>
      <c r="I21" s="112" t="s">
        <v>27</v>
      </c>
      <c r="J21" s="113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34</v>
      </c>
      <c r="E23" s="34"/>
      <c r="F23" s="34"/>
      <c r="G23" s="34"/>
      <c r="H23" s="34"/>
      <c r="I23" s="112" t="s">
        <v>24</v>
      </c>
      <c r="J23" s="113" t="s">
        <v>31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">
        <v>35</v>
      </c>
      <c r="F24" s="34"/>
      <c r="G24" s="34"/>
      <c r="H24" s="34"/>
      <c r="I24" s="112" t="s">
        <v>27</v>
      </c>
      <c r="J24" s="113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36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301" t="s">
        <v>1</v>
      </c>
      <c r="F27" s="301"/>
      <c r="G27" s="301"/>
      <c r="H27" s="301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37</v>
      </c>
      <c r="E30" s="34"/>
      <c r="F30" s="34"/>
      <c r="G30" s="34"/>
      <c r="H30" s="34"/>
      <c r="I30" s="34"/>
      <c r="J30" s="120">
        <f>ROUND(J124,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39</v>
      </c>
      <c r="G32" s="34"/>
      <c r="H32" s="34"/>
      <c r="I32" s="121" t="s">
        <v>38</v>
      </c>
      <c r="J32" s="121" t="s">
        <v>40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41</v>
      </c>
      <c r="E33" s="112" t="s">
        <v>42</v>
      </c>
      <c r="F33" s="123">
        <f>ROUND((SUM(BE124:BE341)),  2)</f>
        <v>0</v>
      </c>
      <c r="G33" s="34"/>
      <c r="H33" s="34"/>
      <c r="I33" s="124">
        <v>0.21</v>
      </c>
      <c r="J33" s="123">
        <f>ROUND(((SUM(BE124:BE341))*I33),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43</v>
      </c>
      <c r="F34" s="123">
        <f>ROUND((SUM(BF124:BF341)),  2)</f>
        <v>0</v>
      </c>
      <c r="G34" s="34"/>
      <c r="H34" s="34"/>
      <c r="I34" s="124">
        <v>0.15</v>
      </c>
      <c r="J34" s="123">
        <f>ROUND(((SUM(BF124:BF341))*I34),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44</v>
      </c>
      <c r="F35" s="123">
        <f>ROUND((SUM(BG124:BG341)),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45</v>
      </c>
      <c r="F36" s="123">
        <f>ROUND((SUM(BH124:BH341)),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46</v>
      </c>
      <c r="F37" s="123">
        <f>ROUND((SUM(BI124:BI341)),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47</v>
      </c>
      <c r="E39" s="127"/>
      <c r="F39" s="127"/>
      <c r="G39" s="128" t="s">
        <v>48</v>
      </c>
      <c r="H39" s="129" t="s">
        <v>49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50</v>
      </c>
      <c r="E50" s="133"/>
      <c r="F50" s="133"/>
      <c r="G50" s="132" t="s">
        <v>51</v>
      </c>
      <c r="H50" s="133"/>
      <c r="I50" s="133"/>
      <c r="J50" s="133"/>
      <c r="K50" s="133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34" t="s">
        <v>52</v>
      </c>
      <c r="E61" s="135"/>
      <c r="F61" s="136" t="s">
        <v>53</v>
      </c>
      <c r="G61" s="134" t="s">
        <v>52</v>
      </c>
      <c r="H61" s="135"/>
      <c r="I61" s="135"/>
      <c r="J61" s="137" t="s">
        <v>53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32" t="s">
        <v>54</v>
      </c>
      <c r="E65" s="138"/>
      <c r="F65" s="138"/>
      <c r="G65" s="132" t="s">
        <v>55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34" t="s">
        <v>52</v>
      </c>
      <c r="E76" s="135"/>
      <c r="F76" s="136" t="s">
        <v>53</v>
      </c>
      <c r="G76" s="134" t="s">
        <v>52</v>
      </c>
      <c r="H76" s="135"/>
      <c r="I76" s="135"/>
      <c r="J76" s="137" t="s">
        <v>53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106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15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293" t="str">
        <f>E7</f>
        <v>Janovský mokřad - vodní plochy, terénní úpravy</v>
      </c>
      <c r="F85" s="294"/>
      <c r="G85" s="294"/>
      <c r="H85" s="294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104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81" t="str">
        <f>E9</f>
        <v>01 - SO 01 ODBĚRNÝ OBJEKT</v>
      </c>
      <c r="F87" s="292"/>
      <c r="G87" s="292"/>
      <c r="H87" s="292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19</v>
      </c>
      <c r="D89" s="36"/>
      <c r="E89" s="36"/>
      <c r="F89" s="27" t="str">
        <f>F12</f>
        <v>Janovský mokřad</v>
      </c>
      <c r="G89" s="36"/>
      <c r="H89" s="36"/>
      <c r="I89" s="29" t="s">
        <v>21</v>
      </c>
      <c r="J89" s="66" t="str">
        <f>IF(J12="","",J12)</f>
        <v>15. 8. 2022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23</v>
      </c>
      <c r="D91" s="36"/>
      <c r="E91" s="36"/>
      <c r="F91" s="27" t="str">
        <f>E15</f>
        <v>Plzeňský kraj</v>
      </c>
      <c r="G91" s="36"/>
      <c r="H91" s="36"/>
      <c r="I91" s="29" t="s">
        <v>30</v>
      </c>
      <c r="J91" s="32" t="str">
        <f>E21</f>
        <v>Ing. Jiří Tägl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25.7" customHeight="1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29" t="s">
        <v>34</v>
      </c>
      <c r="J92" s="32" t="str">
        <f>E24</f>
        <v>Projektová kancelář, Ing. Jiří Tägl s.r.o.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107</v>
      </c>
      <c r="D94" s="144"/>
      <c r="E94" s="144"/>
      <c r="F94" s="144"/>
      <c r="G94" s="144"/>
      <c r="H94" s="144"/>
      <c r="I94" s="144"/>
      <c r="J94" s="145" t="s">
        <v>108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109</v>
      </c>
      <c r="D96" s="36"/>
      <c r="E96" s="36"/>
      <c r="F96" s="36"/>
      <c r="G96" s="36"/>
      <c r="H96" s="36"/>
      <c r="I96" s="36"/>
      <c r="J96" s="84">
        <f>J124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110</v>
      </c>
    </row>
    <row r="97" spans="1:31" s="9" customFormat="1" ht="24.95" customHeight="1">
      <c r="B97" s="147"/>
      <c r="C97" s="148"/>
      <c r="D97" s="149" t="s">
        <v>111</v>
      </c>
      <c r="E97" s="150"/>
      <c r="F97" s="150"/>
      <c r="G97" s="150"/>
      <c r="H97" s="150"/>
      <c r="I97" s="150"/>
      <c r="J97" s="151">
        <f>J125</f>
        <v>0</v>
      </c>
      <c r="K97" s="148"/>
      <c r="L97" s="152"/>
    </row>
    <row r="98" spans="1:31" s="10" customFormat="1" ht="19.899999999999999" customHeight="1">
      <c r="B98" s="153"/>
      <c r="C98" s="154"/>
      <c r="D98" s="155" t="s">
        <v>112</v>
      </c>
      <c r="E98" s="156"/>
      <c r="F98" s="156"/>
      <c r="G98" s="156"/>
      <c r="H98" s="156"/>
      <c r="I98" s="156"/>
      <c r="J98" s="157">
        <f>J126</f>
        <v>0</v>
      </c>
      <c r="K98" s="154"/>
      <c r="L98" s="158"/>
    </row>
    <row r="99" spans="1:31" s="10" customFormat="1" ht="19.899999999999999" customHeight="1">
      <c r="B99" s="153"/>
      <c r="C99" s="154"/>
      <c r="D99" s="155" t="s">
        <v>113</v>
      </c>
      <c r="E99" s="156"/>
      <c r="F99" s="156"/>
      <c r="G99" s="156"/>
      <c r="H99" s="156"/>
      <c r="I99" s="156"/>
      <c r="J99" s="157">
        <f>J184</f>
        <v>0</v>
      </c>
      <c r="K99" s="154"/>
      <c r="L99" s="158"/>
    </row>
    <row r="100" spans="1:31" s="10" customFormat="1" ht="19.899999999999999" customHeight="1">
      <c r="B100" s="153"/>
      <c r="C100" s="154"/>
      <c r="D100" s="155" t="s">
        <v>114</v>
      </c>
      <c r="E100" s="156"/>
      <c r="F100" s="156"/>
      <c r="G100" s="156"/>
      <c r="H100" s="156"/>
      <c r="I100" s="156"/>
      <c r="J100" s="157">
        <f>J201</f>
        <v>0</v>
      </c>
      <c r="K100" s="154"/>
      <c r="L100" s="158"/>
    </row>
    <row r="101" spans="1:31" s="10" customFormat="1" ht="19.899999999999999" customHeight="1">
      <c r="B101" s="153"/>
      <c r="C101" s="154"/>
      <c r="D101" s="155" t="s">
        <v>115</v>
      </c>
      <c r="E101" s="156"/>
      <c r="F101" s="156"/>
      <c r="G101" s="156"/>
      <c r="H101" s="156"/>
      <c r="I101" s="156"/>
      <c r="J101" s="157">
        <f>J252</f>
        <v>0</v>
      </c>
      <c r="K101" s="154"/>
      <c r="L101" s="158"/>
    </row>
    <row r="102" spans="1:31" s="10" customFormat="1" ht="19.899999999999999" customHeight="1">
      <c r="B102" s="153"/>
      <c r="C102" s="154"/>
      <c r="D102" s="155" t="s">
        <v>116</v>
      </c>
      <c r="E102" s="156"/>
      <c r="F102" s="156"/>
      <c r="G102" s="156"/>
      <c r="H102" s="156"/>
      <c r="I102" s="156"/>
      <c r="J102" s="157">
        <f>J294</f>
        <v>0</v>
      </c>
      <c r="K102" s="154"/>
      <c r="L102" s="158"/>
    </row>
    <row r="103" spans="1:31" s="10" customFormat="1" ht="19.899999999999999" customHeight="1">
      <c r="B103" s="153"/>
      <c r="C103" s="154"/>
      <c r="D103" s="155" t="s">
        <v>117</v>
      </c>
      <c r="E103" s="156"/>
      <c r="F103" s="156"/>
      <c r="G103" s="156"/>
      <c r="H103" s="156"/>
      <c r="I103" s="156"/>
      <c r="J103" s="157">
        <f>J302</f>
        <v>0</v>
      </c>
      <c r="K103" s="154"/>
      <c r="L103" s="158"/>
    </row>
    <row r="104" spans="1:31" s="10" customFormat="1" ht="19.899999999999999" customHeight="1">
      <c r="B104" s="153"/>
      <c r="C104" s="154"/>
      <c r="D104" s="155" t="s">
        <v>118</v>
      </c>
      <c r="E104" s="156"/>
      <c r="F104" s="156"/>
      <c r="G104" s="156"/>
      <c r="H104" s="156"/>
      <c r="I104" s="156"/>
      <c r="J104" s="157">
        <f>J339</f>
        <v>0</v>
      </c>
      <c r="K104" s="154"/>
      <c r="L104" s="158"/>
    </row>
    <row r="105" spans="1:31" s="2" customFormat="1" ht="21.75" customHeight="1">
      <c r="A105" s="34"/>
      <c r="B105" s="35"/>
      <c r="C105" s="36"/>
      <c r="D105" s="36"/>
      <c r="E105" s="36"/>
      <c r="F105" s="36"/>
      <c r="G105" s="36"/>
      <c r="H105" s="36"/>
      <c r="I105" s="36"/>
      <c r="J105" s="36"/>
      <c r="K105" s="36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6.95" customHeight="1">
      <c r="A106" s="34"/>
      <c r="B106" s="54"/>
      <c r="C106" s="55"/>
      <c r="D106" s="55"/>
      <c r="E106" s="55"/>
      <c r="F106" s="55"/>
      <c r="G106" s="55"/>
      <c r="H106" s="55"/>
      <c r="I106" s="55"/>
      <c r="J106" s="55"/>
      <c r="K106" s="55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10" spans="1:31" s="2" customFormat="1" ht="6.95" customHeight="1">
      <c r="A110" s="34"/>
      <c r="B110" s="56"/>
      <c r="C110" s="57"/>
      <c r="D110" s="57"/>
      <c r="E110" s="57"/>
      <c r="F110" s="57"/>
      <c r="G110" s="57"/>
      <c r="H110" s="57"/>
      <c r="I110" s="57"/>
      <c r="J110" s="57"/>
      <c r="K110" s="57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24.95" customHeight="1">
      <c r="A111" s="34"/>
      <c r="B111" s="35"/>
      <c r="C111" s="23" t="s">
        <v>119</v>
      </c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6.95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2" customHeight="1">
      <c r="A113" s="34"/>
      <c r="B113" s="35"/>
      <c r="C113" s="29" t="s">
        <v>15</v>
      </c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6.5" customHeight="1">
      <c r="A114" s="34"/>
      <c r="B114" s="35"/>
      <c r="C114" s="36"/>
      <c r="D114" s="36"/>
      <c r="E114" s="293" t="str">
        <f>E7</f>
        <v>Janovský mokřad - vodní plochy, terénní úpravy</v>
      </c>
      <c r="F114" s="294"/>
      <c r="G114" s="294"/>
      <c r="H114" s="294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2" customHeight="1">
      <c r="A115" s="34"/>
      <c r="B115" s="35"/>
      <c r="C115" s="29" t="s">
        <v>104</v>
      </c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6.5" customHeight="1">
      <c r="A116" s="34"/>
      <c r="B116" s="35"/>
      <c r="C116" s="36"/>
      <c r="D116" s="36"/>
      <c r="E116" s="281" t="str">
        <f>E9</f>
        <v>01 - SO 01 ODBĚRNÝ OBJEKT</v>
      </c>
      <c r="F116" s="292"/>
      <c r="G116" s="292"/>
      <c r="H116" s="292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6.95" customHeight="1">
      <c r="A117" s="34"/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2" customHeight="1">
      <c r="A118" s="34"/>
      <c r="B118" s="35"/>
      <c r="C118" s="29" t="s">
        <v>19</v>
      </c>
      <c r="D118" s="36"/>
      <c r="E118" s="36"/>
      <c r="F118" s="27" t="str">
        <f>F12</f>
        <v>Janovský mokřad</v>
      </c>
      <c r="G118" s="36"/>
      <c r="H118" s="36"/>
      <c r="I118" s="29" t="s">
        <v>21</v>
      </c>
      <c r="J118" s="66" t="str">
        <f>IF(J12="","",J12)</f>
        <v>15. 8. 2022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6.95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15.2" customHeight="1">
      <c r="A120" s="34"/>
      <c r="B120" s="35"/>
      <c r="C120" s="29" t="s">
        <v>23</v>
      </c>
      <c r="D120" s="36"/>
      <c r="E120" s="36"/>
      <c r="F120" s="27" t="str">
        <f>E15</f>
        <v>Plzeňský kraj</v>
      </c>
      <c r="G120" s="36"/>
      <c r="H120" s="36"/>
      <c r="I120" s="29" t="s">
        <v>30</v>
      </c>
      <c r="J120" s="32" t="str">
        <f>E21</f>
        <v>Ing. Jiří Tägl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25.7" customHeight="1">
      <c r="A121" s="34"/>
      <c r="B121" s="35"/>
      <c r="C121" s="29" t="s">
        <v>28</v>
      </c>
      <c r="D121" s="36"/>
      <c r="E121" s="36"/>
      <c r="F121" s="27" t="str">
        <f>IF(E18="","",E18)</f>
        <v>Vyplň údaj</v>
      </c>
      <c r="G121" s="36"/>
      <c r="H121" s="36"/>
      <c r="I121" s="29" t="s">
        <v>34</v>
      </c>
      <c r="J121" s="32" t="str">
        <f>E24</f>
        <v>Projektová kancelář, Ing. Jiří Tägl s.r.o.</v>
      </c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2" customFormat="1" ht="10.35" customHeight="1">
      <c r="A122" s="34"/>
      <c r="B122" s="35"/>
      <c r="C122" s="36"/>
      <c r="D122" s="36"/>
      <c r="E122" s="36"/>
      <c r="F122" s="36"/>
      <c r="G122" s="36"/>
      <c r="H122" s="36"/>
      <c r="I122" s="36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5" s="11" customFormat="1" ht="29.25" customHeight="1">
      <c r="A123" s="159"/>
      <c r="B123" s="160"/>
      <c r="C123" s="161" t="s">
        <v>120</v>
      </c>
      <c r="D123" s="162" t="s">
        <v>62</v>
      </c>
      <c r="E123" s="162" t="s">
        <v>58</v>
      </c>
      <c r="F123" s="162" t="s">
        <v>59</v>
      </c>
      <c r="G123" s="162" t="s">
        <v>121</v>
      </c>
      <c r="H123" s="162" t="s">
        <v>122</v>
      </c>
      <c r="I123" s="162" t="s">
        <v>123</v>
      </c>
      <c r="J123" s="162" t="s">
        <v>108</v>
      </c>
      <c r="K123" s="163" t="s">
        <v>124</v>
      </c>
      <c r="L123" s="164"/>
      <c r="M123" s="75" t="s">
        <v>1</v>
      </c>
      <c r="N123" s="76" t="s">
        <v>41</v>
      </c>
      <c r="O123" s="76" t="s">
        <v>125</v>
      </c>
      <c r="P123" s="76" t="s">
        <v>126</v>
      </c>
      <c r="Q123" s="76" t="s">
        <v>127</v>
      </c>
      <c r="R123" s="76" t="s">
        <v>128</v>
      </c>
      <c r="S123" s="76" t="s">
        <v>129</v>
      </c>
      <c r="T123" s="77" t="s">
        <v>130</v>
      </c>
      <c r="U123" s="159"/>
      <c r="V123" s="159"/>
      <c r="W123" s="159"/>
      <c r="X123" s="159"/>
      <c r="Y123" s="159"/>
      <c r="Z123" s="159"/>
      <c r="AA123" s="159"/>
      <c r="AB123" s="159"/>
      <c r="AC123" s="159"/>
      <c r="AD123" s="159"/>
      <c r="AE123" s="159"/>
    </row>
    <row r="124" spans="1:65" s="2" customFormat="1" ht="22.9" customHeight="1">
      <c r="A124" s="34"/>
      <c r="B124" s="35"/>
      <c r="C124" s="82" t="s">
        <v>131</v>
      </c>
      <c r="D124" s="36"/>
      <c r="E124" s="36"/>
      <c r="F124" s="36"/>
      <c r="G124" s="36"/>
      <c r="H124" s="36"/>
      <c r="I124" s="36"/>
      <c r="J124" s="165">
        <f>BK124</f>
        <v>0</v>
      </c>
      <c r="K124" s="36"/>
      <c r="L124" s="39"/>
      <c r="M124" s="78"/>
      <c r="N124" s="166"/>
      <c r="O124" s="79"/>
      <c r="P124" s="167">
        <f>P125</f>
        <v>0</v>
      </c>
      <c r="Q124" s="79"/>
      <c r="R124" s="167">
        <f>R125</f>
        <v>154.2538697</v>
      </c>
      <c r="S124" s="79"/>
      <c r="T124" s="168">
        <f>T125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7" t="s">
        <v>76</v>
      </c>
      <c r="AU124" s="17" t="s">
        <v>110</v>
      </c>
      <c r="BK124" s="169">
        <f>BK125</f>
        <v>0</v>
      </c>
    </row>
    <row r="125" spans="1:65" s="12" customFormat="1" ht="25.9" customHeight="1">
      <c r="B125" s="170"/>
      <c r="C125" s="171"/>
      <c r="D125" s="172" t="s">
        <v>76</v>
      </c>
      <c r="E125" s="173" t="s">
        <v>132</v>
      </c>
      <c r="F125" s="173" t="s">
        <v>133</v>
      </c>
      <c r="G125" s="171"/>
      <c r="H125" s="171"/>
      <c r="I125" s="174"/>
      <c r="J125" s="175">
        <f>BK125</f>
        <v>0</v>
      </c>
      <c r="K125" s="171"/>
      <c r="L125" s="176"/>
      <c r="M125" s="177"/>
      <c r="N125" s="178"/>
      <c r="O125" s="178"/>
      <c r="P125" s="179">
        <f>P126+P184+P201+P252+P294+P302+P339</f>
        <v>0</v>
      </c>
      <c r="Q125" s="178"/>
      <c r="R125" s="179">
        <f>R126+R184+R201+R252+R294+R302+R339</f>
        <v>154.2538697</v>
      </c>
      <c r="S125" s="178"/>
      <c r="T125" s="180">
        <f>T126+T184+T201+T252+T294+T302+T339</f>
        <v>0</v>
      </c>
      <c r="AR125" s="181" t="s">
        <v>85</v>
      </c>
      <c r="AT125" s="182" t="s">
        <v>76</v>
      </c>
      <c r="AU125" s="182" t="s">
        <v>77</v>
      </c>
      <c r="AY125" s="181" t="s">
        <v>134</v>
      </c>
      <c r="BK125" s="183">
        <f>BK126+BK184+BK201+BK252+BK294+BK302+BK339</f>
        <v>0</v>
      </c>
    </row>
    <row r="126" spans="1:65" s="12" customFormat="1" ht="22.9" customHeight="1">
      <c r="B126" s="170"/>
      <c r="C126" s="171"/>
      <c r="D126" s="172" t="s">
        <v>76</v>
      </c>
      <c r="E126" s="184" t="s">
        <v>85</v>
      </c>
      <c r="F126" s="184" t="s">
        <v>135</v>
      </c>
      <c r="G126" s="171"/>
      <c r="H126" s="171"/>
      <c r="I126" s="174"/>
      <c r="J126" s="185">
        <f>BK126</f>
        <v>0</v>
      </c>
      <c r="K126" s="171"/>
      <c r="L126" s="176"/>
      <c r="M126" s="177"/>
      <c r="N126" s="178"/>
      <c r="O126" s="178"/>
      <c r="P126" s="179">
        <f>SUM(P127:P183)</f>
        <v>0</v>
      </c>
      <c r="Q126" s="178"/>
      <c r="R126" s="179">
        <f>SUM(R127:R183)</f>
        <v>14.1821</v>
      </c>
      <c r="S126" s="178"/>
      <c r="T126" s="180">
        <f>SUM(T127:T183)</f>
        <v>0</v>
      </c>
      <c r="AR126" s="181" t="s">
        <v>85</v>
      </c>
      <c r="AT126" s="182" t="s">
        <v>76</v>
      </c>
      <c r="AU126" s="182" t="s">
        <v>85</v>
      </c>
      <c r="AY126" s="181" t="s">
        <v>134</v>
      </c>
      <c r="BK126" s="183">
        <f>SUM(BK127:BK183)</f>
        <v>0</v>
      </c>
    </row>
    <row r="127" spans="1:65" s="2" customFormat="1" ht="16.5" customHeight="1">
      <c r="A127" s="34"/>
      <c r="B127" s="35"/>
      <c r="C127" s="186" t="s">
        <v>85</v>
      </c>
      <c r="D127" s="186" t="s">
        <v>136</v>
      </c>
      <c r="E127" s="187" t="s">
        <v>137</v>
      </c>
      <c r="F127" s="188" t="s">
        <v>138</v>
      </c>
      <c r="G127" s="189" t="s">
        <v>139</v>
      </c>
      <c r="H127" s="190">
        <v>13</v>
      </c>
      <c r="I127" s="191"/>
      <c r="J127" s="190">
        <f>ROUND(I127*H127,2)</f>
        <v>0</v>
      </c>
      <c r="K127" s="188" t="s">
        <v>140</v>
      </c>
      <c r="L127" s="39"/>
      <c r="M127" s="192" t="s">
        <v>1</v>
      </c>
      <c r="N127" s="193" t="s">
        <v>42</v>
      </c>
      <c r="O127" s="71"/>
      <c r="P127" s="194">
        <f>O127*H127</f>
        <v>0</v>
      </c>
      <c r="Q127" s="194">
        <v>0</v>
      </c>
      <c r="R127" s="194">
        <f>Q127*H127</f>
        <v>0</v>
      </c>
      <c r="S127" s="194">
        <v>0</v>
      </c>
      <c r="T127" s="195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96" t="s">
        <v>141</v>
      </c>
      <c r="AT127" s="196" t="s">
        <v>136</v>
      </c>
      <c r="AU127" s="196" t="s">
        <v>87</v>
      </c>
      <c r="AY127" s="17" t="s">
        <v>134</v>
      </c>
      <c r="BE127" s="197">
        <f>IF(N127="základní",J127,0)</f>
        <v>0</v>
      </c>
      <c r="BF127" s="197">
        <f>IF(N127="snížená",J127,0)</f>
        <v>0</v>
      </c>
      <c r="BG127" s="197">
        <f>IF(N127="zákl. přenesená",J127,0)</f>
        <v>0</v>
      </c>
      <c r="BH127" s="197">
        <f>IF(N127="sníž. přenesená",J127,0)</f>
        <v>0</v>
      </c>
      <c r="BI127" s="197">
        <f>IF(N127="nulová",J127,0)</f>
        <v>0</v>
      </c>
      <c r="BJ127" s="17" t="s">
        <v>85</v>
      </c>
      <c r="BK127" s="197">
        <f>ROUND(I127*H127,2)</f>
        <v>0</v>
      </c>
      <c r="BL127" s="17" t="s">
        <v>141</v>
      </c>
      <c r="BM127" s="196" t="s">
        <v>142</v>
      </c>
    </row>
    <row r="128" spans="1:65" s="2" customFormat="1">
      <c r="A128" s="34"/>
      <c r="B128" s="35"/>
      <c r="C128" s="36"/>
      <c r="D128" s="198" t="s">
        <v>143</v>
      </c>
      <c r="E128" s="36"/>
      <c r="F128" s="199" t="s">
        <v>144</v>
      </c>
      <c r="G128" s="36"/>
      <c r="H128" s="36"/>
      <c r="I128" s="200"/>
      <c r="J128" s="36"/>
      <c r="K128" s="36"/>
      <c r="L128" s="39"/>
      <c r="M128" s="201"/>
      <c r="N128" s="202"/>
      <c r="O128" s="71"/>
      <c r="P128" s="71"/>
      <c r="Q128" s="71"/>
      <c r="R128" s="71"/>
      <c r="S128" s="71"/>
      <c r="T128" s="72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7" t="s">
        <v>143</v>
      </c>
      <c r="AU128" s="17" t="s">
        <v>87</v>
      </c>
    </row>
    <row r="129" spans="1:65" s="13" customFormat="1" ht="22.5">
      <c r="B129" s="203"/>
      <c r="C129" s="204"/>
      <c r="D129" s="198" t="s">
        <v>145</v>
      </c>
      <c r="E129" s="205" t="s">
        <v>1</v>
      </c>
      <c r="F129" s="206" t="s">
        <v>146</v>
      </c>
      <c r="G129" s="204"/>
      <c r="H129" s="205" t="s">
        <v>1</v>
      </c>
      <c r="I129" s="207"/>
      <c r="J129" s="204"/>
      <c r="K129" s="204"/>
      <c r="L129" s="208"/>
      <c r="M129" s="209"/>
      <c r="N129" s="210"/>
      <c r="O129" s="210"/>
      <c r="P129" s="210"/>
      <c r="Q129" s="210"/>
      <c r="R129" s="210"/>
      <c r="S129" s="210"/>
      <c r="T129" s="211"/>
      <c r="AT129" s="212" t="s">
        <v>145</v>
      </c>
      <c r="AU129" s="212" t="s">
        <v>87</v>
      </c>
      <c r="AV129" s="13" t="s">
        <v>85</v>
      </c>
      <c r="AW129" s="13" t="s">
        <v>33</v>
      </c>
      <c r="AX129" s="13" t="s">
        <v>77</v>
      </c>
      <c r="AY129" s="212" t="s">
        <v>134</v>
      </c>
    </row>
    <row r="130" spans="1:65" s="14" customFormat="1">
      <c r="B130" s="213"/>
      <c r="C130" s="214"/>
      <c r="D130" s="198" t="s">
        <v>145</v>
      </c>
      <c r="E130" s="215" t="s">
        <v>1</v>
      </c>
      <c r="F130" s="216" t="s">
        <v>147</v>
      </c>
      <c r="G130" s="214"/>
      <c r="H130" s="217">
        <v>13</v>
      </c>
      <c r="I130" s="218"/>
      <c r="J130" s="214"/>
      <c r="K130" s="214"/>
      <c r="L130" s="219"/>
      <c r="M130" s="220"/>
      <c r="N130" s="221"/>
      <c r="O130" s="221"/>
      <c r="P130" s="221"/>
      <c r="Q130" s="221"/>
      <c r="R130" s="221"/>
      <c r="S130" s="221"/>
      <c r="T130" s="222"/>
      <c r="AT130" s="223" t="s">
        <v>145</v>
      </c>
      <c r="AU130" s="223" t="s">
        <v>87</v>
      </c>
      <c r="AV130" s="14" t="s">
        <v>87</v>
      </c>
      <c r="AW130" s="14" t="s">
        <v>33</v>
      </c>
      <c r="AX130" s="14" t="s">
        <v>85</v>
      </c>
      <c r="AY130" s="223" t="s">
        <v>134</v>
      </c>
    </row>
    <row r="131" spans="1:65" s="2" customFormat="1" ht="16.5" customHeight="1">
      <c r="A131" s="34"/>
      <c r="B131" s="35"/>
      <c r="C131" s="186" t="s">
        <v>87</v>
      </c>
      <c r="D131" s="186" t="s">
        <v>136</v>
      </c>
      <c r="E131" s="187" t="s">
        <v>148</v>
      </c>
      <c r="F131" s="188" t="s">
        <v>149</v>
      </c>
      <c r="G131" s="189" t="s">
        <v>139</v>
      </c>
      <c r="H131" s="190">
        <v>2</v>
      </c>
      <c r="I131" s="191"/>
      <c r="J131" s="190">
        <f>ROUND(I131*H131,2)</f>
        <v>0</v>
      </c>
      <c r="K131" s="188" t="s">
        <v>140</v>
      </c>
      <c r="L131" s="39"/>
      <c r="M131" s="192" t="s">
        <v>1</v>
      </c>
      <c r="N131" s="193" t="s">
        <v>42</v>
      </c>
      <c r="O131" s="71"/>
      <c r="P131" s="194">
        <f>O131*H131</f>
        <v>0</v>
      </c>
      <c r="Q131" s="194">
        <v>0</v>
      </c>
      <c r="R131" s="194">
        <f>Q131*H131</f>
        <v>0</v>
      </c>
      <c r="S131" s="194">
        <v>0</v>
      </c>
      <c r="T131" s="195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96" t="s">
        <v>141</v>
      </c>
      <c r="AT131" s="196" t="s">
        <v>136</v>
      </c>
      <c r="AU131" s="196" t="s">
        <v>87</v>
      </c>
      <c r="AY131" s="17" t="s">
        <v>134</v>
      </c>
      <c r="BE131" s="197">
        <f>IF(N131="základní",J131,0)</f>
        <v>0</v>
      </c>
      <c r="BF131" s="197">
        <f>IF(N131="snížená",J131,0)</f>
        <v>0</v>
      </c>
      <c r="BG131" s="197">
        <f>IF(N131="zákl. přenesená",J131,0)</f>
        <v>0</v>
      </c>
      <c r="BH131" s="197">
        <f>IF(N131="sníž. přenesená",J131,0)</f>
        <v>0</v>
      </c>
      <c r="BI131" s="197">
        <f>IF(N131="nulová",J131,0)</f>
        <v>0</v>
      </c>
      <c r="BJ131" s="17" t="s">
        <v>85</v>
      </c>
      <c r="BK131" s="197">
        <f>ROUND(I131*H131,2)</f>
        <v>0</v>
      </c>
      <c r="BL131" s="17" t="s">
        <v>141</v>
      </c>
      <c r="BM131" s="196" t="s">
        <v>150</v>
      </c>
    </row>
    <row r="132" spans="1:65" s="2" customFormat="1">
      <c r="A132" s="34"/>
      <c r="B132" s="35"/>
      <c r="C132" s="36"/>
      <c r="D132" s="198" t="s">
        <v>143</v>
      </c>
      <c r="E132" s="36"/>
      <c r="F132" s="199" t="s">
        <v>151</v>
      </c>
      <c r="G132" s="36"/>
      <c r="H132" s="36"/>
      <c r="I132" s="200"/>
      <c r="J132" s="36"/>
      <c r="K132" s="36"/>
      <c r="L132" s="39"/>
      <c r="M132" s="201"/>
      <c r="N132" s="202"/>
      <c r="O132" s="71"/>
      <c r="P132" s="71"/>
      <c r="Q132" s="71"/>
      <c r="R132" s="71"/>
      <c r="S132" s="71"/>
      <c r="T132" s="72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7" t="s">
        <v>143</v>
      </c>
      <c r="AU132" s="17" t="s">
        <v>87</v>
      </c>
    </row>
    <row r="133" spans="1:65" s="13" customFormat="1" ht="22.5">
      <c r="B133" s="203"/>
      <c r="C133" s="204"/>
      <c r="D133" s="198" t="s">
        <v>145</v>
      </c>
      <c r="E133" s="205" t="s">
        <v>1</v>
      </c>
      <c r="F133" s="206" t="s">
        <v>146</v>
      </c>
      <c r="G133" s="204"/>
      <c r="H133" s="205" t="s">
        <v>1</v>
      </c>
      <c r="I133" s="207"/>
      <c r="J133" s="204"/>
      <c r="K133" s="204"/>
      <c r="L133" s="208"/>
      <c r="M133" s="209"/>
      <c r="N133" s="210"/>
      <c r="O133" s="210"/>
      <c r="P133" s="210"/>
      <c r="Q133" s="210"/>
      <c r="R133" s="210"/>
      <c r="S133" s="210"/>
      <c r="T133" s="211"/>
      <c r="AT133" s="212" t="s">
        <v>145</v>
      </c>
      <c r="AU133" s="212" t="s">
        <v>87</v>
      </c>
      <c r="AV133" s="13" t="s">
        <v>85</v>
      </c>
      <c r="AW133" s="13" t="s">
        <v>33</v>
      </c>
      <c r="AX133" s="13" t="s">
        <v>77</v>
      </c>
      <c r="AY133" s="212" t="s">
        <v>134</v>
      </c>
    </row>
    <row r="134" spans="1:65" s="14" customFormat="1">
      <c r="B134" s="213"/>
      <c r="C134" s="214"/>
      <c r="D134" s="198" t="s">
        <v>145</v>
      </c>
      <c r="E134" s="215" t="s">
        <v>1</v>
      </c>
      <c r="F134" s="216" t="s">
        <v>87</v>
      </c>
      <c r="G134" s="214"/>
      <c r="H134" s="217">
        <v>2</v>
      </c>
      <c r="I134" s="218"/>
      <c r="J134" s="214"/>
      <c r="K134" s="214"/>
      <c r="L134" s="219"/>
      <c r="M134" s="220"/>
      <c r="N134" s="221"/>
      <c r="O134" s="221"/>
      <c r="P134" s="221"/>
      <c r="Q134" s="221"/>
      <c r="R134" s="221"/>
      <c r="S134" s="221"/>
      <c r="T134" s="222"/>
      <c r="AT134" s="223" t="s">
        <v>145</v>
      </c>
      <c r="AU134" s="223" t="s">
        <v>87</v>
      </c>
      <c r="AV134" s="14" t="s">
        <v>87</v>
      </c>
      <c r="AW134" s="14" t="s">
        <v>33</v>
      </c>
      <c r="AX134" s="14" t="s">
        <v>85</v>
      </c>
      <c r="AY134" s="223" t="s">
        <v>134</v>
      </c>
    </row>
    <row r="135" spans="1:65" s="2" customFormat="1" ht="16.5" customHeight="1">
      <c r="A135" s="34"/>
      <c r="B135" s="35"/>
      <c r="C135" s="186" t="s">
        <v>152</v>
      </c>
      <c r="D135" s="186" t="s">
        <v>136</v>
      </c>
      <c r="E135" s="187" t="s">
        <v>153</v>
      </c>
      <c r="F135" s="188" t="s">
        <v>154</v>
      </c>
      <c r="G135" s="189" t="s">
        <v>155</v>
      </c>
      <c r="H135" s="190">
        <v>192.5</v>
      </c>
      <c r="I135" s="191"/>
      <c r="J135" s="190">
        <f>ROUND(I135*H135,2)</f>
        <v>0</v>
      </c>
      <c r="K135" s="188" t="s">
        <v>140</v>
      </c>
      <c r="L135" s="39"/>
      <c r="M135" s="192" t="s">
        <v>1</v>
      </c>
      <c r="N135" s="193" t="s">
        <v>42</v>
      </c>
      <c r="O135" s="71"/>
      <c r="P135" s="194">
        <f>O135*H135</f>
        <v>0</v>
      </c>
      <c r="Q135" s="194">
        <v>0</v>
      </c>
      <c r="R135" s="194">
        <f>Q135*H135</f>
        <v>0</v>
      </c>
      <c r="S135" s="194">
        <v>0</v>
      </c>
      <c r="T135" s="195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6" t="s">
        <v>141</v>
      </c>
      <c r="AT135" s="196" t="s">
        <v>136</v>
      </c>
      <c r="AU135" s="196" t="s">
        <v>87</v>
      </c>
      <c r="AY135" s="17" t="s">
        <v>134</v>
      </c>
      <c r="BE135" s="197">
        <f>IF(N135="základní",J135,0)</f>
        <v>0</v>
      </c>
      <c r="BF135" s="197">
        <f>IF(N135="snížená",J135,0)</f>
        <v>0</v>
      </c>
      <c r="BG135" s="197">
        <f>IF(N135="zákl. přenesená",J135,0)</f>
        <v>0</v>
      </c>
      <c r="BH135" s="197">
        <f>IF(N135="sníž. přenesená",J135,0)</f>
        <v>0</v>
      </c>
      <c r="BI135" s="197">
        <f>IF(N135="nulová",J135,0)</f>
        <v>0</v>
      </c>
      <c r="BJ135" s="17" t="s">
        <v>85</v>
      </c>
      <c r="BK135" s="197">
        <f>ROUND(I135*H135,2)</f>
        <v>0</v>
      </c>
      <c r="BL135" s="17" t="s">
        <v>141</v>
      </c>
      <c r="BM135" s="196" t="s">
        <v>156</v>
      </c>
    </row>
    <row r="136" spans="1:65" s="2" customFormat="1" ht="19.5">
      <c r="A136" s="34"/>
      <c r="B136" s="35"/>
      <c r="C136" s="36"/>
      <c r="D136" s="198" t="s">
        <v>143</v>
      </c>
      <c r="E136" s="36"/>
      <c r="F136" s="199" t="s">
        <v>157</v>
      </c>
      <c r="G136" s="36"/>
      <c r="H136" s="36"/>
      <c r="I136" s="200"/>
      <c r="J136" s="36"/>
      <c r="K136" s="36"/>
      <c r="L136" s="39"/>
      <c r="M136" s="201"/>
      <c r="N136" s="202"/>
      <c r="O136" s="71"/>
      <c r="P136" s="71"/>
      <c r="Q136" s="71"/>
      <c r="R136" s="71"/>
      <c r="S136" s="71"/>
      <c r="T136" s="72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7" t="s">
        <v>143</v>
      </c>
      <c r="AU136" s="17" t="s">
        <v>87</v>
      </c>
    </row>
    <row r="137" spans="1:65" s="13" customFormat="1">
      <c r="B137" s="203"/>
      <c r="C137" s="204"/>
      <c r="D137" s="198" t="s">
        <v>145</v>
      </c>
      <c r="E137" s="205" t="s">
        <v>1</v>
      </c>
      <c r="F137" s="206" t="s">
        <v>158</v>
      </c>
      <c r="G137" s="204"/>
      <c r="H137" s="205" t="s">
        <v>1</v>
      </c>
      <c r="I137" s="207"/>
      <c r="J137" s="204"/>
      <c r="K137" s="204"/>
      <c r="L137" s="208"/>
      <c r="M137" s="209"/>
      <c r="N137" s="210"/>
      <c r="O137" s="210"/>
      <c r="P137" s="210"/>
      <c r="Q137" s="210"/>
      <c r="R137" s="210"/>
      <c r="S137" s="210"/>
      <c r="T137" s="211"/>
      <c r="AT137" s="212" t="s">
        <v>145</v>
      </c>
      <c r="AU137" s="212" t="s">
        <v>87</v>
      </c>
      <c r="AV137" s="13" t="s">
        <v>85</v>
      </c>
      <c r="AW137" s="13" t="s">
        <v>33</v>
      </c>
      <c r="AX137" s="13" t="s">
        <v>77</v>
      </c>
      <c r="AY137" s="212" t="s">
        <v>134</v>
      </c>
    </row>
    <row r="138" spans="1:65" s="14" customFormat="1">
      <c r="B138" s="213"/>
      <c r="C138" s="214"/>
      <c r="D138" s="198" t="s">
        <v>145</v>
      </c>
      <c r="E138" s="215" t="s">
        <v>1</v>
      </c>
      <c r="F138" s="216" t="s">
        <v>159</v>
      </c>
      <c r="G138" s="214"/>
      <c r="H138" s="217">
        <v>128.38999999999999</v>
      </c>
      <c r="I138" s="218"/>
      <c r="J138" s="214"/>
      <c r="K138" s="214"/>
      <c r="L138" s="219"/>
      <c r="M138" s="220"/>
      <c r="N138" s="221"/>
      <c r="O138" s="221"/>
      <c r="P138" s="221"/>
      <c r="Q138" s="221"/>
      <c r="R138" s="221"/>
      <c r="S138" s="221"/>
      <c r="T138" s="222"/>
      <c r="AT138" s="223" t="s">
        <v>145</v>
      </c>
      <c r="AU138" s="223" t="s">
        <v>87</v>
      </c>
      <c r="AV138" s="14" t="s">
        <v>87</v>
      </c>
      <c r="AW138" s="14" t="s">
        <v>33</v>
      </c>
      <c r="AX138" s="14" t="s">
        <v>77</v>
      </c>
      <c r="AY138" s="223" t="s">
        <v>134</v>
      </c>
    </row>
    <row r="139" spans="1:65" s="14" customFormat="1">
      <c r="B139" s="213"/>
      <c r="C139" s="214"/>
      <c r="D139" s="198" t="s">
        <v>145</v>
      </c>
      <c r="E139" s="215" t="s">
        <v>1</v>
      </c>
      <c r="F139" s="216" t="s">
        <v>160</v>
      </c>
      <c r="G139" s="214"/>
      <c r="H139" s="217">
        <v>16.920000000000002</v>
      </c>
      <c r="I139" s="218"/>
      <c r="J139" s="214"/>
      <c r="K139" s="214"/>
      <c r="L139" s="219"/>
      <c r="M139" s="220"/>
      <c r="N139" s="221"/>
      <c r="O139" s="221"/>
      <c r="P139" s="221"/>
      <c r="Q139" s="221"/>
      <c r="R139" s="221"/>
      <c r="S139" s="221"/>
      <c r="T139" s="222"/>
      <c r="AT139" s="223" t="s">
        <v>145</v>
      </c>
      <c r="AU139" s="223" t="s">
        <v>87</v>
      </c>
      <c r="AV139" s="14" t="s">
        <v>87</v>
      </c>
      <c r="AW139" s="14" t="s">
        <v>33</v>
      </c>
      <c r="AX139" s="14" t="s">
        <v>77</v>
      </c>
      <c r="AY139" s="223" t="s">
        <v>134</v>
      </c>
    </row>
    <row r="140" spans="1:65" s="14" customFormat="1">
      <c r="B140" s="213"/>
      <c r="C140" s="214"/>
      <c r="D140" s="198" t="s">
        <v>145</v>
      </c>
      <c r="E140" s="215" t="s">
        <v>1</v>
      </c>
      <c r="F140" s="216" t="s">
        <v>161</v>
      </c>
      <c r="G140" s="214"/>
      <c r="H140" s="217">
        <v>6.76</v>
      </c>
      <c r="I140" s="218"/>
      <c r="J140" s="214"/>
      <c r="K140" s="214"/>
      <c r="L140" s="219"/>
      <c r="M140" s="220"/>
      <c r="N140" s="221"/>
      <c r="O140" s="221"/>
      <c r="P140" s="221"/>
      <c r="Q140" s="221"/>
      <c r="R140" s="221"/>
      <c r="S140" s="221"/>
      <c r="T140" s="222"/>
      <c r="AT140" s="223" t="s">
        <v>145</v>
      </c>
      <c r="AU140" s="223" t="s">
        <v>87</v>
      </c>
      <c r="AV140" s="14" t="s">
        <v>87</v>
      </c>
      <c r="AW140" s="14" t="s">
        <v>33</v>
      </c>
      <c r="AX140" s="14" t="s">
        <v>77</v>
      </c>
      <c r="AY140" s="223" t="s">
        <v>134</v>
      </c>
    </row>
    <row r="141" spans="1:65" s="14" customFormat="1">
      <c r="B141" s="213"/>
      <c r="C141" s="214"/>
      <c r="D141" s="198" t="s">
        <v>145</v>
      </c>
      <c r="E141" s="215" t="s">
        <v>1</v>
      </c>
      <c r="F141" s="216" t="s">
        <v>162</v>
      </c>
      <c r="G141" s="214"/>
      <c r="H141" s="217">
        <v>12.15</v>
      </c>
      <c r="I141" s="218"/>
      <c r="J141" s="214"/>
      <c r="K141" s="214"/>
      <c r="L141" s="219"/>
      <c r="M141" s="220"/>
      <c r="N141" s="221"/>
      <c r="O141" s="221"/>
      <c r="P141" s="221"/>
      <c r="Q141" s="221"/>
      <c r="R141" s="221"/>
      <c r="S141" s="221"/>
      <c r="T141" s="222"/>
      <c r="AT141" s="223" t="s">
        <v>145</v>
      </c>
      <c r="AU141" s="223" t="s">
        <v>87</v>
      </c>
      <c r="AV141" s="14" t="s">
        <v>87</v>
      </c>
      <c r="AW141" s="14" t="s">
        <v>33</v>
      </c>
      <c r="AX141" s="14" t="s">
        <v>77</v>
      </c>
      <c r="AY141" s="223" t="s">
        <v>134</v>
      </c>
    </row>
    <row r="142" spans="1:65" s="14" customFormat="1">
      <c r="B142" s="213"/>
      <c r="C142" s="214"/>
      <c r="D142" s="198" t="s">
        <v>145</v>
      </c>
      <c r="E142" s="215" t="s">
        <v>1</v>
      </c>
      <c r="F142" s="216" t="s">
        <v>163</v>
      </c>
      <c r="G142" s="214"/>
      <c r="H142" s="217">
        <v>2.16</v>
      </c>
      <c r="I142" s="218"/>
      <c r="J142" s="214"/>
      <c r="K142" s="214"/>
      <c r="L142" s="219"/>
      <c r="M142" s="220"/>
      <c r="N142" s="221"/>
      <c r="O142" s="221"/>
      <c r="P142" s="221"/>
      <c r="Q142" s="221"/>
      <c r="R142" s="221"/>
      <c r="S142" s="221"/>
      <c r="T142" s="222"/>
      <c r="AT142" s="223" t="s">
        <v>145</v>
      </c>
      <c r="AU142" s="223" t="s">
        <v>87</v>
      </c>
      <c r="AV142" s="14" t="s">
        <v>87</v>
      </c>
      <c r="AW142" s="14" t="s">
        <v>33</v>
      </c>
      <c r="AX142" s="14" t="s">
        <v>77</v>
      </c>
      <c r="AY142" s="223" t="s">
        <v>134</v>
      </c>
    </row>
    <row r="143" spans="1:65" s="14" customFormat="1">
      <c r="B143" s="213"/>
      <c r="C143" s="214"/>
      <c r="D143" s="198" t="s">
        <v>145</v>
      </c>
      <c r="E143" s="215" t="s">
        <v>1</v>
      </c>
      <c r="F143" s="216" t="s">
        <v>164</v>
      </c>
      <c r="G143" s="214"/>
      <c r="H143" s="217">
        <v>2.31</v>
      </c>
      <c r="I143" s="218"/>
      <c r="J143" s="214"/>
      <c r="K143" s="214"/>
      <c r="L143" s="219"/>
      <c r="M143" s="220"/>
      <c r="N143" s="221"/>
      <c r="O143" s="221"/>
      <c r="P143" s="221"/>
      <c r="Q143" s="221"/>
      <c r="R143" s="221"/>
      <c r="S143" s="221"/>
      <c r="T143" s="222"/>
      <c r="AT143" s="223" t="s">
        <v>145</v>
      </c>
      <c r="AU143" s="223" t="s">
        <v>87</v>
      </c>
      <c r="AV143" s="14" t="s">
        <v>87</v>
      </c>
      <c r="AW143" s="14" t="s">
        <v>33</v>
      </c>
      <c r="AX143" s="14" t="s">
        <v>77</v>
      </c>
      <c r="AY143" s="223" t="s">
        <v>134</v>
      </c>
    </row>
    <row r="144" spans="1:65" s="14" customFormat="1">
      <c r="B144" s="213"/>
      <c r="C144" s="214"/>
      <c r="D144" s="198" t="s">
        <v>145</v>
      </c>
      <c r="E144" s="215" t="s">
        <v>1</v>
      </c>
      <c r="F144" s="216" t="s">
        <v>165</v>
      </c>
      <c r="G144" s="214"/>
      <c r="H144" s="217">
        <v>1.53</v>
      </c>
      <c r="I144" s="218"/>
      <c r="J144" s="214"/>
      <c r="K144" s="214"/>
      <c r="L144" s="219"/>
      <c r="M144" s="220"/>
      <c r="N144" s="221"/>
      <c r="O144" s="221"/>
      <c r="P144" s="221"/>
      <c r="Q144" s="221"/>
      <c r="R144" s="221"/>
      <c r="S144" s="221"/>
      <c r="T144" s="222"/>
      <c r="AT144" s="223" t="s">
        <v>145</v>
      </c>
      <c r="AU144" s="223" t="s">
        <v>87</v>
      </c>
      <c r="AV144" s="14" t="s">
        <v>87</v>
      </c>
      <c r="AW144" s="14" t="s">
        <v>33</v>
      </c>
      <c r="AX144" s="14" t="s">
        <v>77</v>
      </c>
      <c r="AY144" s="223" t="s">
        <v>134</v>
      </c>
    </row>
    <row r="145" spans="1:65" s="14" customFormat="1">
      <c r="B145" s="213"/>
      <c r="C145" s="214"/>
      <c r="D145" s="198" t="s">
        <v>145</v>
      </c>
      <c r="E145" s="215" t="s">
        <v>1</v>
      </c>
      <c r="F145" s="216" t="s">
        <v>166</v>
      </c>
      <c r="G145" s="214"/>
      <c r="H145" s="217">
        <v>6.08</v>
      </c>
      <c r="I145" s="218"/>
      <c r="J145" s="214"/>
      <c r="K145" s="214"/>
      <c r="L145" s="219"/>
      <c r="M145" s="220"/>
      <c r="N145" s="221"/>
      <c r="O145" s="221"/>
      <c r="P145" s="221"/>
      <c r="Q145" s="221"/>
      <c r="R145" s="221"/>
      <c r="S145" s="221"/>
      <c r="T145" s="222"/>
      <c r="AT145" s="223" t="s">
        <v>145</v>
      </c>
      <c r="AU145" s="223" t="s">
        <v>87</v>
      </c>
      <c r="AV145" s="14" t="s">
        <v>87</v>
      </c>
      <c r="AW145" s="14" t="s">
        <v>33</v>
      </c>
      <c r="AX145" s="14" t="s">
        <v>77</v>
      </c>
      <c r="AY145" s="223" t="s">
        <v>134</v>
      </c>
    </row>
    <row r="146" spans="1:65" s="14" customFormat="1">
      <c r="B146" s="213"/>
      <c r="C146" s="214"/>
      <c r="D146" s="198" t="s">
        <v>145</v>
      </c>
      <c r="E146" s="215" t="s">
        <v>1</v>
      </c>
      <c r="F146" s="216" t="s">
        <v>167</v>
      </c>
      <c r="G146" s="214"/>
      <c r="H146" s="217">
        <v>16.2</v>
      </c>
      <c r="I146" s="218"/>
      <c r="J146" s="214"/>
      <c r="K146" s="214"/>
      <c r="L146" s="219"/>
      <c r="M146" s="220"/>
      <c r="N146" s="221"/>
      <c r="O146" s="221"/>
      <c r="P146" s="221"/>
      <c r="Q146" s="221"/>
      <c r="R146" s="221"/>
      <c r="S146" s="221"/>
      <c r="T146" s="222"/>
      <c r="AT146" s="223" t="s">
        <v>145</v>
      </c>
      <c r="AU146" s="223" t="s">
        <v>87</v>
      </c>
      <c r="AV146" s="14" t="s">
        <v>87</v>
      </c>
      <c r="AW146" s="14" t="s">
        <v>33</v>
      </c>
      <c r="AX146" s="14" t="s">
        <v>77</v>
      </c>
      <c r="AY146" s="223" t="s">
        <v>134</v>
      </c>
    </row>
    <row r="147" spans="1:65" s="15" customFormat="1">
      <c r="B147" s="224"/>
      <c r="C147" s="225"/>
      <c r="D147" s="198" t="s">
        <v>145</v>
      </c>
      <c r="E147" s="226" t="s">
        <v>1</v>
      </c>
      <c r="F147" s="227" t="s">
        <v>168</v>
      </c>
      <c r="G147" s="225"/>
      <c r="H147" s="228">
        <v>192.5</v>
      </c>
      <c r="I147" s="229"/>
      <c r="J147" s="225"/>
      <c r="K147" s="225"/>
      <c r="L147" s="230"/>
      <c r="M147" s="231"/>
      <c r="N147" s="232"/>
      <c r="O147" s="232"/>
      <c r="P147" s="232"/>
      <c r="Q147" s="232"/>
      <c r="R147" s="232"/>
      <c r="S147" s="232"/>
      <c r="T147" s="233"/>
      <c r="AT147" s="234" t="s">
        <v>145</v>
      </c>
      <c r="AU147" s="234" t="s">
        <v>87</v>
      </c>
      <c r="AV147" s="15" t="s">
        <v>141</v>
      </c>
      <c r="AW147" s="15" t="s">
        <v>33</v>
      </c>
      <c r="AX147" s="15" t="s">
        <v>85</v>
      </c>
      <c r="AY147" s="234" t="s">
        <v>134</v>
      </c>
    </row>
    <row r="148" spans="1:65" s="2" customFormat="1" ht="16.5" customHeight="1">
      <c r="A148" s="34"/>
      <c r="B148" s="35"/>
      <c r="C148" s="186" t="s">
        <v>141</v>
      </c>
      <c r="D148" s="186" t="s">
        <v>136</v>
      </c>
      <c r="E148" s="187" t="s">
        <v>169</v>
      </c>
      <c r="F148" s="188" t="s">
        <v>170</v>
      </c>
      <c r="G148" s="189" t="s">
        <v>155</v>
      </c>
      <c r="H148" s="190">
        <v>21.38</v>
      </c>
      <c r="I148" s="191"/>
      <c r="J148" s="190">
        <f>ROUND(I148*H148,2)</f>
        <v>0</v>
      </c>
      <c r="K148" s="188" t="s">
        <v>140</v>
      </c>
      <c r="L148" s="39"/>
      <c r="M148" s="192" t="s">
        <v>1</v>
      </c>
      <c r="N148" s="193" t="s">
        <v>42</v>
      </c>
      <c r="O148" s="71"/>
      <c r="P148" s="194">
        <f>O148*H148</f>
        <v>0</v>
      </c>
      <c r="Q148" s="194">
        <v>0</v>
      </c>
      <c r="R148" s="194">
        <f>Q148*H148</f>
        <v>0</v>
      </c>
      <c r="S148" s="194">
        <v>0</v>
      </c>
      <c r="T148" s="195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6" t="s">
        <v>141</v>
      </c>
      <c r="AT148" s="196" t="s">
        <v>136</v>
      </c>
      <c r="AU148" s="196" t="s">
        <v>87</v>
      </c>
      <c r="AY148" s="17" t="s">
        <v>134</v>
      </c>
      <c r="BE148" s="197">
        <f>IF(N148="základní",J148,0)</f>
        <v>0</v>
      </c>
      <c r="BF148" s="197">
        <f>IF(N148="snížená",J148,0)</f>
        <v>0</v>
      </c>
      <c r="BG148" s="197">
        <f>IF(N148="zákl. přenesená",J148,0)</f>
        <v>0</v>
      </c>
      <c r="BH148" s="197">
        <f>IF(N148="sníž. přenesená",J148,0)</f>
        <v>0</v>
      </c>
      <c r="BI148" s="197">
        <f>IF(N148="nulová",J148,0)</f>
        <v>0</v>
      </c>
      <c r="BJ148" s="17" t="s">
        <v>85</v>
      </c>
      <c r="BK148" s="197">
        <f>ROUND(I148*H148,2)</f>
        <v>0</v>
      </c>
      <c r="BL148" s="17" t="s">
        <v>141</v>
      </c>
      <c r="BM148" s="196" t="s">
        <v>171</v>
      </c>
    </row>
    <row r="149" spans="1:65" s="2" customFormat="1" ht="19.5">
      <c r="A149" s="34"/>
      <c r="B149" s="35"/>
      <c r="C149" s="36"/>
      <c r="D149" s="198" t="s">
        <v>143</v>
      </c>
      <c r="E149" s="36"/>
      <c r="F149" s="199" t="s">
        <v>172</v>
      </c>
      <c r="G149" s="36"/>
      <c r="H149" s="36"/>
      <c r="I149" s="200"/>
      <c r="J149" s="36"/>
      <c r="K149" s="36"/>
      <c r="L149" s="39"/>
      <c r="M149" s="201"/>
      <c r="N149" s="202"/>
      <c r="O149" s="71"/>
      <c r="P149" s="71"/>
      <c r="Q149" s="71"/>
      <c r="R149" s="71"/>
      <c r="S149" s="71"/>
      <c r="T149" s="72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7" t="s">
        <v>143</v>
      </c>
      <c r="AU149" s="17" t="s">
        <v>87</v>
      </c>
    </row>
    <row r="150" spans="1:65" s="14" customFormat="1">
      <c r="B150" s="213"/>
      <c r="C150" s="214"/>
      <c r="D150" s="198" t="s">
        <v>145</v>
      </c>
      <c r="E150" s="215" t="s">
        <v>1</v>
      </c>
      <c r="F150" s="216" t="s">
        <v>173</v>
      </c>
      <c r="G150" s="214"/>
      <c r="H150" s="217">
        <v>21.38</v>
      </c>
      <c r="I150" s="218"/>
      <c r="J150" s="214"/>
      <c r="K150" s="214"/>
      <c r="L150" s="219"/>
      <c r="M150" s="220"/>
      <c r="N150" s="221"/>
      <c r="O150" s="221"/>
      <c r="P150" s="221"/>
      <c r="Q150" s="221"/>
      <c r="R150" s="221"/>
      <c r="S150" s="221"/>
      <c r="T150" s="222"/>
      <c r="AT150" s="223" t="s">
        <v>145</v>
      </c>
      <c r="AU150" s="223" t="s">
        <v>87</v>
      </c>
      <c r="AV150" s="14" t="s">
        <v>87</v>
      </c>
      <c r="AW150" s="14" t="s">
        <v>33</v>
      </c>
      <c r="AX150" s="14" t="s">
        <v>85</v>
      </c>
      <c r="AY150" s="223" t="s">
        <v>134</v>
      </c>
    </row>
    <row r="151" spans="1:65" s="2" customFormat="1" ht="16.5" customHeight="1">
      <c r="A151" s="34"/>
      <c r="B151" s="35"/>
      <c r="C151" s="186" t="s">
        <v>174</v>
      </c>
      <c r="D151" s="186" t="s">
        <v>136</v>
      </c>
      <c r="E151" s="187" t="s">
        <v>175</v>
      </c>
      <c r="F151" s="188" t="s">
        <v>176</v>
      </c>
      <c r="G151" s="189" t="s">
        <v>155</v>
      </c>
      <c r="H151" s="190">
        <v>82.35</v>
      </c>
      <c r="I151" s="191"/>
      <c r="J151" s="190">
        <f>ROUND(I151*H151,2)</f>
        <v>0</v>
      </c>
      <c r="K151" s="188" t="s">
        <v>140</v>
      </c>
      <c r="L151" s="39"/>
      <c r="M151" s="192" t="s">
        <v>1</v>
      </c>
      <c r="N151" s="193" t="s">
        <v>42</v>
      </c>
      <c r="O151" s="71"/>
      <c r="P151" s="194">
        <f>O151*H151</f>
        <v>0</v>
      </c>
      <c r="Q151" s="194">
        <v>0</v>
      </c>
      <c r="R151" s="194">
        <f>Q151*H151</f>
        <v>0</v>
      </c>
      <c r="S151" s="194">
        <v>0</v>
      </c>
      <c r="T151" s="195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96" t="s">
        <v>141</v>
      </c>
      <c r="AT151" s="196" t="s">
        <v>136</v>
      </c>
      <c r="AU151" s="196" t="s">
        <v>87</v>
      </c>
      <c r="AY151" s="17" t="s">
        <v>134</v>
      </c>
      <c r="BE151" s="197">
        <f>IF(N151="základní",J151,0)</f>
        <v>0</v>
      </c>
      <c r="BF151" s="197">
        <f>IF(N151="snížená",J151,0)</f>
        <v>0</v>
      </c>
      <c r="BG151" s="197">
        <f>IF(N151="zákl. přenesená",J151,0)</f>
        <v>0</v>
      </c>
      <c r="BH151" s="197">
        <f>IF(N151="sníž. přenesená",J151,0)</f>
        <v>0</v>
      </c>
      <c r="BI151" s="197">
        <f>IF(N151="nulová",J151,0)</f>
        <v>0</v>
      </c>
      <c r="BJ151" s="17" t="s">
        <v>85</v>
      </c>
      <c r="BK151" s="197">
        <f>ROUND(I151*H151,2)</f>
        <v>0</v>
      </c>
      <c r="BL151" s="17" t="s">
        <v>141</v>
      </c>
      <c r="BM151" s="196" t="s">
        <v>177</v>
      </c>
    </row>
    <row r="152" spans="1:65" s="2" customFormat="1" ht="19.5">
      <c r="A152" s="34"/>
      <c r="B152" s="35"/>
      <c r="C152" s="36"/>
      <c r="D152" s="198" t="s">
        <v>143</v>
      </c>
      <c r="E152" s="36"/>
      <c r="F152" s="199" t="s">
        <v>178</v>
      </c>
      <c r="G152" s="36"/>
      <c r="H152" s="36"/>
      <c r="I152" s="200"/>
      <c r="J152" s="36"/>
      <c r="K152" s="36"/>
      <c r="L152" s="39"/>
      <c r="M152" s="201"/>
      <c r="N152" s="202"/>
      <c r="O152" s="71"/>
      <c r="P152" s="71"/>
      <c r="Q152" s="71"/>
      <c r="R152" s="71"/>
      <c r="S152" s="71"/>
      <c r="T152" s="72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7" t="s">
        <v>143</v>
      </c>
      <c r="AU152" s="17" t="s">
        <v>87</v>
      </c>
    </row>
    <row r="153" spans="1:65" s="13" customFormat="1">
      <c r="B153" s="203"/>
      <c r="C153" s="204"/>
      <c r="D153" s="198" t="s">
        <v>145</v>
      </c>
      <c r="E153" s="205" t="s">
        <v>1</v>
      </c>
      <c r="F153" s="206" t="s">
        <v>179</v>
      </c>
      <c r="G153" s="204"/>
      <c r="H153" s="205" t="s">
        <v>1</v>
      </c>
      <c r="I153" s="207"/>
      <c r="J153" s="204"/>
      <c r="K153" s="204"/>
      <c r="L153" s="208"/>
      <c r="M153" s="209"/>
      <c r="N153" s="210"/>
      <c r="O153" s="210"/>
      <c r="P153" s="210"/>
      <c r="Q153" s="210"/>
      <c r="R153" s="210"/>
      <c r="S153" s="210"/>
      <c r="T153" s="211"/>
      <c r="AT153" s="212" t="s">
        <v>145</v>
      </c>
      <c r="AU153" s="212" t="s">
        <v>87</v>
      </c>
      <c r="AV153" s="13" t="s">
        <v>85</v>
      </c>
      <c r="AW153" s="13" t="s">
        <v>33</v>
      </c>
      <c r="AX153" s="13" t="s">
        <v>77</v>
      </c>
      <c r="AY153" s="212" t="s">
        <v>134</v>
      </c>
    </row>
    <row r="154" spans="1:65" s="14" customFormat="1">
      <c r="B154" s="213"/>
      <c r="C154" s="214"/>
      <c r="D154" s="198" t="s">
        <v>145</v>
      </c>
      <c r="E154" s="215" t="s">
        <v>1</v>
      </c>
      <c r="F154" s="216" t="s">
        <v>180</v>
      </c>
      <c r="G154" s="214"/>
      <c r="H154" s="217">
        <v>82.35</v>
      </c>
      <c r="I154" s="218"/>
      <c r="J154" s="214"/>
      <c r="K154" s="214"/>
      <c r="L154" s="219"/>
      <c r="M154" s="220"/>
      <c r="N154" s="221"/>
      <c r="O154" s="221"/>
      <c r="P154" s="221"/>
      <c r="Q154" s="221"/>
      <c r="R154" s="221"/>
      <c r="S154" s="221"/>
      <c r="T154" s="222"/>
      <c r="AT154" s="223" t="s">
        <v>145</v>
      </c>
      <c r="AU154" s="223" t="s">
        <v>87</v>
      </c>
      <c r="AV154" s="14" t="s">
        <v>87</v>
      </c>
      <c r="AW154" s="14" t="s">
        <v>33</v>
      </c>
      <c r="AX154" s="14" t="s">
        <v>85</v>
      </c>
      <c r="AY154" s="223" t="s">
        <v>134</v>
      </c>
    </row>
    <row r="155" spans="1:65" s="2" customFormat="1" ht="16.5" customHeight="1">
      <c r="A155" s="34"/>
      <c r="B155" s="35"/>
      <c r="C155" s="186" t="s">
        <v>181</v>
      </c>
      <c r="D155" s="186" t="s">
        <v>136</v>
      </c>
      <c r="E155" s="187" t="s">
        <v>182</v>
      </c>
      <c r="F155" s="188" t="s">
        <v>183</v>
      </c>
      <c r="G155" s="189" t="s">
        <v>155</v>
      </c>
      <c r="H155" s="190">
        <v>131.53</v>
      </c>
      <c r="I155" s="191"/>
      <c r="J155" s="190">
        <f>ROUND(I155*H155,2)</f>
        <v>0</v>
      </c>
      <c r="K155" s="188" t="s">
        <v>140</v>
      </c>
      <c r="L155" s="39"/>
      <c r="M155" s="192" t="s">
        <v>1</v>
      </c>
      <c r="N155" s="193" t="s">
        <v>42</v>
      </c>
      <c r="O155" s="71"/>
      <c r="P155" s="194">
        <f>O155*H155</f>
        <v>0</v>
      </c>
      <c r="Q155" s="194">
        <v>0</v>
      </c>
      <c r="R155" s="194">
        <f>Q155*H155</f>
        <v>0</v>
      </c>
      <c r="S155" s="194">
        <v>0</v>
      </c>
      <c r="T155" s="195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6" t="s">
        <v>141</v>
      </c>
      <c r="AT155" s="196" t="s">
        <v>136</v>
      </c>
      <c r="AU155" s="196" t="s">
        <v>87</v>
      </c>
      <c r="AY155" s="17" t="s">
        <v>134</v>
      </c>
      <c r="BE155" s="197">
        <f>IF(N155="základní",J155,0)</f>
        <v>0</v>
      </c>
      <c r="BF155" s="197">
        <f>IF(N155="snížená",J155,0)</f>
        <v>0</v>
      </c>
      <c r="BG155" s="197">
        <f>IF(N155="zákl. přenesená",J155,0)</f>
        <v>0</v>
      </c>
      <c r="BH155" s="197">
        <f>IF(N155="sníž. přenesená",J155,0)</f>
        <v>0</v>
      </c>
      <c r="BI155" s="197">
        <f>IF(N155="nulová",J155,0)</f>
        <v>0</v>
      </c>
      <c r="BJ155" s="17" t="s">
        <v>85</v>
      </c>
      <c r="BK155" s="197">
        <f>ROUND(I155*H155,2)</f>
        <v>0</v>
      </c>
      <c r="BL155" s="17" t="s">
        <v>141</v>
      </c>
      <c r="BM155" s="196" t="s">
        <v>184</v>
      </c>
    </row>
    <row r="156" spans="1:65" s="2" customFormat="1" ht="19.5">
      <c r="A156" s="34"/>
      <c r="B156" s="35"/>
      <c r="C156" s="36"/>
      <c r="D156" s="198" t="s">
        <v>143</v>
      </c>
      <c r="E156" s="36"/>
      <c r="F156" s="199" t="s">
        <v>185</v>
      </c>
      <c r="G156" s="36"/>
      <c r="H156" s="36"/>
      <c r="I156" s="200"/>
      <c r="J156" s="36"/>
      <c r="K156" s="36"/>
      <c r="L156" s="39"/>
      <c r="M156" s="201"/>
      <c r="N156" s="202"/>
      <c r="O156" s="71"/>
      <c r="P156" s="71"/>
      <c r="Q156" s="71"/>
      <c r="R156" s="71"/>
      <c r="S156" s="71"/>
      <c r="T156" s="72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7" t="s">
        <v>143</v>
      </c>
      <c r="AU156" s="17" t="s">
        <v>87</v>
      </c>
    </row>
    <row r="157" spans="1:65" s="14" customFormat="1">
      <c r="B157" s="213"/>
      <c r="C157" s="214"/>
      <c r="D157" s="198" t="s">
        <v>145</v>
      </c>
      <c r="E157" s="215" t="s">
        <v>1</v>
      </c>
      <c r="F157" s="216" t="s">
        <v>186</v>
      </c>
      <c r="G157" s="214"/>
      <c r="H157" s="217">
        <v>131.53</v>
      </c>
      <c r="I157" s="218"/>
      <c r="J157" s="214"/>
      <c r="K157" s="214"/>
      <c r="L157" s="219"/>
      <c r="M157" s="220"/>
      <c r="N157" s="221"/>
      <c r="O157" s="221"/>
      <c r="P157" s="221"/>
      <c r="Q157" s="221"/>
      <c r="R157" s="221"/>
      <c r="S157" s="221"/>
      <c r="T157" s="222"/>
      <c r="AT157" s="223" t="s">
        <v>145</v>
      </c>
      <c r="AU157" s="223" t="s">
        <v>87</v>
      </c>
      <c r="AV157" s="14" t="s">
        <v>87</v>
      </c>
      <c r="AW157" s="14" t="s">
        <v>33</v>
      </c>
      <c r="AX157" s="14" t="s">
        <v>85</v>
      </c>
      <c r="AY157" s="223" t="s">
        <v>134</v>
      </c>
    </row>
    <row r="158" spans="1:65" s="2" customFormat="1" ht="21.75" customHeight="1">
      <c r="A158" s="34"/>
      <c r="B158" s="35"/>
      <c r="C158" s="186" t="s">
        <v>187</v>
      </c>
      <c r="D158" s="186" t="s">
        <v>136</v>
      </c>
      <c r="E158" s="187" t="s">
        <v>188</v>
      </c>
      <c r="F158" s="188" t="s">
        <v>189</v>
      </c>
      <c r="G158" s="189" t="s">
        <v>190</v>
      </c>
      <c r="H158" s="190">
        <v>105</v>
      </c>
      <c r="I158" s="191"/>
      <c r="J158" s="190">
        <f>ROUND(I158*H158,2)</f>
        <v>0</v>
      </c>
      <c r="K158" s="188" t="s">
        <v>140</v>
      </c>
      <c r="L158" s="39"/>
      <c r="M158" s="192" t="s">
        <v>1</v>
      </c>
      <c r="N158" s="193" t="s">
        <v>42</v>
      </c>
      <c r="O158" s="71"/>
      <c r="P158" s="194">
        <f>O158*H158</f>
        <v>0</v>
      </c>
      <c r="Q158" s="194">
        <v>0</v>
      </c>
      <c r="R158" s="194">
        <f>Q158*H158</f>
        <v>0</v>
      </c>
      <c r="S158" s="194">
        <v>0</v>
      </c>
      <c r="T158" s="195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96" t="s">
        <v>141</v>
      </c>
      <c r="AT158" s="196" t="s">
        <v>136</v>
      </c>
      <c r="AU158" s="196" t="s">
        <v>87</v>
      </c>
      <c r="AY158" s="17" t="s">
        <v>134</v>
      </c>
      <c r="BE158" s="197">
        <f>IF(N158="základní",J158,0)</f>
        <v>0</v>
      </c>
      <c r="BF158" s="197">
        <f>IF(N158="snížená",J158,0)</f>
        <v>0</v>
      </c>
      <c r="BG158" s="197">
        <f>IF(N158="zákl. přenesená",J158,0)</f>
        <v>0</v>
      </c>
      <c r="BH158" s="197">
        <f>IF(N158="sníž. přenesená",J158,0)</f>
        <v>0</v>
      </c>
      <c r="BI158" s="197">
        <f>IF(N158="nulová",J158,0)</f>
        <v>0</v>
      </c>
      <c r="BJ158" s="17" t="s">
        <v>85</v>
      </c>
      <c r="BK158" s="197">
        <f>ROUND(I158*H158,2)</f>
        <v>0</v>
      </c>
      <c r="BL158" s="17" t="s">
        <v>141</v>
      </c>
      <c r="BM158" s="196" t="s">
        <v>191</v>
      </c>
    </row>
    <row r="159" spans="1:65" s="2" customFormat="1" ht="19.5">
      <c r="A159" s="34"/>
      <c r="B159" s="35"/>
      <c r="C159" s="36"/>
      <c r="D159" s="198" t="s">
        <v>143</v>
      </c>
      <c r="E159" s="36"/>
      <c r="F159" s="199" t="s">
        <v>192</v>
      </c>
      <c r="G159" s="36"/>
      <c r="H159" s="36"/>
      <c r="I159" s="200"/>
      <c r="J159" s="36"/>
      <c r="K159" s="36"/>
      <c r="L159" s="39"/>
      <c r="M159" s="201"/>
      <c r="N159" s="202"/>
      <c r="O159" s="71"/>
      <c r="P159" s="71"/>
      <c r="Q159" s="71"/>
      <c r="R159" s="71"/>
      <c r="S159" s="71"/>
      <c r="T159" s="72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7" t="s">
        <v>143</v>
      </c>
      <c r="AU159" s="17" t="s">
        <v>87</v>
      </c>
    </row>
    <row r="160" spans="1:65" s="2" customFormat="1" ht="16.5" customHeight="1">
      <c r="A160" s="34"/>
      <c r="B160" s="35"/>
      <c r="C160" s="186" t="s">
        <v>193</v>
      </c>
      <c r="D160" s="186" t="s">
        <v>136</v>
      </c>
      <c r="E160" s="187" t="s">
        <v>194</v>
      </c>
      <c r="F160" s="188" t="s">
        <v>195</v>
      </c>
      <c r="G160" s="189" t="s">
        <v>190</v>
      </c>
      <c r="H160" s="190">
        <v>105</v>
      </c>
      <c r="I160" s="191"/>
      <c r="J160" s="190">
        <f>ROUND(I160*H160,2)</f>
        <v>0</v>
      </c>
      <c r="K160" s="188" t="s">
        <v>140</v>
      </c>
      <c r="L160" s="39"/>
      <c r="M160" s="192" t="s">
        <v>1</v>
      </c>
      <c r="N160" s="193" t="s">
        <v>42</v>
      </c>
      <c r="O160" s="71"/>
      <c r="P160" s="194">
        <f>O160*H160</f>
        <v>0</v>
      </c>
      <c r="Q160" s="194">
        <v>0</v>
      </c>
      <c r="R160" s="194">
        <f>Q160*H160</f>
        <v>0</v>
      </c>
      <c r="S160" s="194">
        <v>0</v>
      </c>
      <c r="T160" s="195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96" t="s">
        <v>141</v>
      </c>
      <c r="AT160" s="196" t="s">
        <v>136</v>
      </c>
      <c r="AU160" s="196" t="s">
        <v>87</v>
      </c>
      <c r="AY160" s="17" t="s">
        <v>134</v>
      </c>
      <c r="BE160" s="197">
        <f>IF(N160="základní",J160,0)</f>
        <v>0</v>
      </c>
      <c r="BF160" s="197">
        <f>IF(N160="snížená",J160,0)</f>
        <v>0</v>
      </c>
      <c r="BG160" s="197">
        <f>IF(N160="zákl. přenesená",J160,0)</f>
        <v>0</v>
      </c>
      <c r="BH160" s="197">
        <f>IF(N160="sníž. přenesená",J160,0)</f>
        <v>0</v>
      </c>
      <c r="BI160" s="197">
        <f>IF(N160="nulová",J160,0)</f>
        <v>0</v>
      </c>
      <c r="BJ160" s="17" t="s">
        <v>85</v>
      </c>
      <c r="BK160" s="197">
        <f>ROUND(I160*H160,2)</f>
        <v>0</v>
      </c>
      <c r="BL160" s="17" t="s">
        <v>141</v>
      </c>
      <c r="BM160" s="196" t="s">
        <v>196</v>
      </c>
    </row>
    <row r="161" spans="1:65" s="2" customFormat="1">
      <c r="A161" s="34"/>
      <c r="B161" s="35"/>
      <c r="C161" s="36"/>
      <c r="D161" s="198" t="s">
        <v>143</v>
      </c>
      <c r="E161" s="36"/>
      <c r="F161" s="199" t="s">
        <v>197</v>
      </c>
      <c r="G161" s="36"/>
      <c r="H161" s="36"/>
      <c r="I161" s="200"/>
      <c r="J161" s="36"/>
      <c r="K161" s="36"/>
      <c r="L161" s="39"/>
      <c r="M161" s="201"/>
      <c r="N161" s="202"/>
      <c r="O161" s="71"/>
      <c r="P161" s="71"/>
      <c r="Q161" s="71"/>
      <c r="R161" s="71"/>
      <c r="S161" s="71"/>
      <c r="T161" s="72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7" t="s">
        <v>143</v>
      </c>
      <c r="AU161" s="17" t="s">
        <v>87</v>
      </c>
    </row>
    <row r="162" spans="1:65" s="2" customFormat="1" ht="16.5" customHeight="1">
      <c r="A162" s="34"/>
      <c r="B162" s="35"/>
      <c r="C162" s="235" t="s">
        <v>198</v>
      </c>
      <c r="D162" s="235" t="s">
        <v>199</v>
      </c>
      <c r="E162" s="236" t="s">
        <v>200</v>
      </c>
      <c r="F162" s="237" t="s">
        <v>201</v>
      </c>
      <c r="G162" s="238" t="s">
        <v>202</v>
      </c>
      <c r="H162" s="239">
        <v>2.1</v>
      </c>
      <c r="I162" s="240"/>
      <c r="J162" s="239">
        <f>ROUND(I162*H162,2)</f>
        <v>0</v>
      </c>
      <c r="K162" s="237" t="s">
        <v>140</v>
      </c>
      <c r="L162" s="241"/>
      <c r="M162" s="242" t="s">
        <v>1</v>
      </c>
      <c r="N162" s="243" t="s">
        <v>42</v>
      </c>
      <c r="O162" s="71"/>
      <c r="P162" s="194">
        <f>O162*H162</f>
        <v>0</v>
      </c>
      <c r="Q162" s="194">
        <v>1E-3</v>
      </c>
      <c r="R162" s="194">
        <f>Q162*H162</f>
        <v>2.1000000000000003E-3</v>
      </c>
      <c r="S162" s="194">
        <v>0</v>
      </c>
      <c r="T162" s="195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96" t="s">
        <v>193</v>
      </c>
      <c r="AT162" s="196" t="s">
        <v>199</v>
      </c>
      <c r="AU162" s="196" t="s">
        <v>87</v>
      </c>
      <c r="AY162" s="17" t="s">
        <v>134</v>
      </c>
      <c r="BE162" s="197">
        <f>IF(N162="základní",J162,0)</f>
        <v>0</v>
      </c>
      <c r="BF162" s="197">
        <f>IF(N162="snížená",J162,0)</f>
        <v>0</v>
      </c>
      <c r="BG162" s="197">
        <f>IF(N162="zákl. přenesená",J162,0)</f>
        <v>0</v>
      </c>
      <c r="BH162" s="197">
        <f>IF(N162="sníž. přenesená",J162,0)</f>
        <v>0</v>
      </c>
      <c r="BI162" s="197">
        <f>IF(N162="nulová",J162,0)</f>
        <v>0</v>
      </c>
      <c r="BJ162" s="17" t="s">
        <v>85</v>
      </c>
      <c r="BK162" s="197">
        <f>ROUND(I162*H162,2)</f>
        <v>0</v>
      </c>
      <c r="BL162" s="17" t="s">
        <v>141</v>
      </c>
      <c r="BM162" s="196" t="s">
        <v>203</v>
      </c>
    </row>
    <row r="163" spans="1:65" s="2" customFormat="1">
      <c r="A163" s="34"/>
      <c r="B163" s="35"/>
      <c r="C163" s="36"/>
      <c r="D163" s="198" t="s">
        <v>143</v>
      </c>
      <c r="E163" s="36"/>
      <c r="F163" s="199" t="s">
        <v>201</v>
      </c>
      <c r="G163" s="36"/>
      <c r="H163" s="36"/>
      <c r="I163" s="200"/>
      <c r="J163" s="36"/>
      <c r="K163" s="36"/>
      <c r="L163" s="39"/>
      <c r="M163" s="201"/>
      <c r="N163" s="202"/>
      <c r="O163" s="71"/>
      <c r="P163" s="71"/>
      <c r="Q163" s="71"/>
      <c r="R163" s="71"/>
      <c r="S163" s="71"/>
      <c r="T163" s="72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7" t="s">
        <v>143</v>
      </c>
      <c r="AU163" s="17" t="s">
        <v>87</v>
      </c>
    </row>
    <row r="164" spans="1:65" s="14" customFormat="1">
      <c r="B164" s="213"/>
      <c r="C164" s="214"/>
      <c r="D164" s="198" t="s">
        <v>145</v>
      </c>
      <c r="E164" s="214"/>
      <c r="F164" s="216" t="s">
        <v>204</v>
      </c>
      <c r="G164" s="214"/>
      <c r="H164" s="217">
        <v>2.1</v>
      </c>
      <c r="I164" s="218"/>
      <c r="J164" s="214"/>
      <c r="K164" s="214"/>
      <c r="L164" s="219"/>
      <c r="M164" s="220"/>
      <c r="N164" s="221"/>
      <c r="O164" s="221"/>
      <c r="P164" s="221"/>
      <c r="Q164" s="221"/>
      <c r="R164" s="221"/>
      <c r="S164" s="221"/>
      <c r="T164" s="222"/>
      <c r="AT164" s="223" t="s">
        <v>145</v>
      </c>
      <c r="AU164" s="223" t="s">
        <v>87</v>
      </c>
      <c r="AV164" s="14" t="s">
        <v>87</v>
      </c>
      <c r="AW164" s="14" t="s">
        <v>4</v>
      </c>
      <c r="AX164" s="14" t="s">
        <v>85</v>
      </c>
      <c r="AY164" s="223" t="s">
        <v>134</v>
      </c>
    </row>
    <row r="165" spans="1:65" s="2" customFormat="1" ht="16.5" customHeight="1">
      <c r="A165" s="34"/>
      <c r="B165" s="35"/>
      <c r="C165" s="235" t="s">
        <v>205</v>
      </c>
      <c r="D165" s="235" t="s">
        <v>199</v>
      </c>
      <c r="E165" s="236" t="s">
        <v>206</v>
      </c>
      <c r="F165" s="237" t="s">
        <v>207</v>
      </c>
      <c r="G165" s="238" t="s">
        <v>208</v>
      </c>
      <c r="H165" s="239">
        <v>14.18</v>
      </c>
      <c r="I165" s="240"/>
      <c r="J165" s="239">
        <f>ROUND(I165*H165,2)</f>
        <v>0</v>
      </c>
      <c r="K165" s="237" t="s">
        <v>140</v>
      </c>
      <c r="L165" s="241"/>
      <c r="M165" s="242" t="s">
        <v>1</v>
      </c>
      <c r="N165" s="243" t="s">
        <v>42</v>
      </c>
      <c r="O165" s="71"/>
      <c r="P165" s="194">
        <f>O165*H165</f>
        <v>0</v>
      </c>
      <c r="Q165" s="194">
        <v>1</v>
      </c>
      <c r="R165" s="194">
        <f>Q165*H165</f>
        <v>14.18</v>
      </c>
      <c r="S165" s="194">
        <v>0</v>
      </c>
      <c r="T165" s="195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96" t="s">
        <v>193</v>
      </c>
      <c r="AT165" s="196" t="s">
        <v>199</v>
      </c>
      <c r="AU165" s="196" t="s">
        <v>87</v>
      </c>
      <c r="AY165" s="17" t="s">
        <v>134</v>
      </c>
      <c r="BE165" s="197">
        <f>IF(N165="základní",J165,0)</f>
        <v>0</v>
      </c>
      <c r="BF165" s="197">
        <f>IF(N165="snížená",J165,0)</f>
        <v>0</v>
      </c>
      <c r="BG165" s="197">
        <f>IF(N165="zákl. přenesená",J165,0)</f>
        <v>0</v>
      </c>
      <c r="BH165" s="197">
        <f>IF(N165="sníž. přenesená",J165,0)</f>
        <v>0</v>
      </c>
      <c r="BI165" s="197">
        <f>IF(N165="nulová",J165,0)</f>
        <v>0</v>
      </c>
      <c r="BJ165" s="17" t="s">
        <v>85</v>
      </c>
      <c r="BK165" s="197">
        <f>ROUND(I165*H165,2)</f>
        <v>0</v>
      </c>
      <c r="BL165" s="17" t="s">
        <v>141</v>
      </c>
      <c r="BM165" s="196" t="s">
        <v>209</v>
      </c>
    </row>
    <row r="166" spans="1:65" s="2" customFormat="1">
      <c r="A166" s="34"/>
      <c r="B166" s="35"/>
      <c r="C166" s="36"/>
      <c r="D166" s="198" t="s">
        <v>143</v>
      </c>
      <c r="E166" s="36"/>
      <c r="F166" s="199" t="s">
        <v>207</v>
      </c>
      <c r="G166" s="36"/>
      <c r="H166" s="36"/>
      <c r="I166" s="200"/>
      <c r="J166" s="36"/>
      <c r="K166" s="36"/>
      <c r="L166" s="39"/>
      <c r="M166" s="201"/>
      <c r="N166" s="202"/>
      <c r="O166" s="71"/>
      <c r="P166" s="71"/>
      <c r="Q166" s="71"/>
      <c r="R166" s="71"/>
      <c r="S166" s="71"/>
      <c r="T166" s="72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7" t="s">
        <v>143</v>
      </c>
      <c r="AU166" s="17" t="s">
        <v>87</v>
      </c>
    </row>
    <row r="167" spans="1:65" s="14" customFormat="1">
      <c r="B167" s="213"/>
      <c r="C167" s="214"/>
      <c r="D167" s="198" t="s">
        <v>145</v>
      </c>
      <c r="E167" s="215" t="s">
        <v>1</v>
      </c>
      <c r="F167" s="216" t="s">
        <v>210</v>
      </c>
      <c r="G167" s="214"/>
      <c r="H167" s="217">
        <v>14.18</v>
      </c>
      <c r="I167" s="218"/>
      <c r="J167" s="214"/>
      <c r="K167" s="214"/>
      <c r="L167" s="219"/>
      <c r="M167" s="220"/>
      <c r="N167" s="221"/>
      <c r="O167" s="221"/>
      <c r="P167" s="221"/>
      <c r="Q167" s="221"/>
      <c r="R167" s="221"/>
      <c r="S167" s="221"/>
      <c r="T167" s="222"/>
      <c r="AT167" s="223" t="s">
        <v>145</v>
      </c>
      <c r="AU167" s="223" t="s">
        <v>87</v>
      </c>
      <c r="AV167" s="14" t="s">
        <v>87</v>
      </c>
      <c r="AW167" s="14" t="s">
        <v>33</v>
      </c>
      <c r="AX167" s="14" t="s">
        <v>85</v>
      </c>
      <c r="AY167" s="223" t="s">
        <v>134</v>
      </c>
    </row>
    <row r="168" spans="1:65" s="2" customFormat="1" ht="16.5" customHeight="1">
      <c r="A168" s="34"/>
      <c r="B168" s="35"/>
      <c r="C168" s="186" t="s">
        <v>211</v>
      </c>
      <c r="D168" s="186" t="s">
        <v>136</v>
      </c>
      <c r="E168" s="187" t="s">
        <v>212</v>
      </c>
      <c r="F168" s="188" t="s">
        <v>213</v>
      </c>
      <c r="G168" s="189" t="s">
        <v>190</v>
      </c>
      <c r="H168" s="190">
        <v>275</v>
      </c>
      <c r="I168" s="191"/>
      <c r="J168" s="190">
        <f>ROUND(I168*H168,2)</f>
        <v>0</v>
      </c>
      <c r="K168" s="188" t="s">
        <v>140</v>
      </c>
      <c r="L168" s="39"/>
      <c r="M168" s="192" t="s">
        <v>1</v>
      </c>
      <c r="N168" s="193" t="s">
        <v>42</v>
      </c>
      <c r="O168" s="71"/>
      <c r="P168" s="194">
        <f>O168*H168</f>
        <v>0</v>
      </c>
      <c r="Q168" s="194">
        <v>0</v>
      </c>
      <c r="R168" s="194">
        <f>Q168*H168</f>
        <v>0</v>
      </c>
      <c r="S168" s="194">
        <v>0</v>
      </c>
      <c r="T168" s="195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96" t="s">
        <v>141</v>
      </c>
      <c r="AT168" s="196" t="s">
        <v>136</v>
      </c>
      <c r="AU168" s="196" t="s">
        <v>87</v>
      </c>
      <c r="AY168" s="17" t="s">
        <v>134</v>
      </c>
      <c r="BE168" s="197">
        <f>IF(N168="základní",J168,0)</f>
        <v>0</v>
      </c>
      <c r="BF168" s="197">
        <f>IF(N168="snížená",J168,0)</f>
        <v>0</v>
      </c>
      <c r="BG168" s="197">
        <f>IF(N168="zákl. přenesená",J168,0)</f>
        <v>0</v>
      </c>
      <c r="BH168" s="197">
        <f>IF(N168="sníž. přenesená",J168,0)</f>
        <v>0</v>
      </c>
      <c r="BI168" s="197">
        <f>IF(N168="nulová",J168,0)</f>
        <v>0</v>
      </c>
      <c r="BJ168" s="17" t="s">
        <v>85</v>
      </c>
      <c r="BK168" s="197">
        <f>ROUND(I168*H168,2)</f>
        <v>0</v>
      </c>
      <c r="BL168" s="17" t="s">
        <v>141</v>
      </c>
      <c r="BM168" s="196" t="s">
        <v>214</v>
      </c>
    </row>
    <row r="169" spans="1:65" s="2" customFormat="1">
      <c r="A169" s="34"/>
      <c r="B169" s="35"/>
      <c r="C169" s="36"/>
      <c r="D169" s="198" t="s">
        <v>143</v>
      </c>
      <c r="E169" s="36"/>
      <c r="F169" s="199" t="s">
        <v>215</v>
      </c>
      <c r="G169" s="36"/>
      <c r="H169" s="36"/>
      <c r="I169" s="200"/>
      <c r="J169" s="36"/>
      <c r="K169" s="36"/>
      <c r="L169" s="39"/>
      <c r="M169" s="201"/>
      <c r="N169" s="202"/>
      <c r="O169" s="71"/>
      <c r="P169" s="71"/>
      <c r="Q169" s="71"/>
      <c r="R169" s="71"/>
      <c r="S169" s="71"/>
      <c r="T169" s="72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7" t="s">
        <v>143</v>
      </c>
      <c r="AU169" s="17" t="s">
        <v>87</v>
      </c>
    </row>
    <row r="170" spans="1:65" s="14" customFormat="1">
      <c r="B170" s="213"/>
      <c r="C170" s="214"/>
      <c r="D170" s="198" t="s">
        <v>145</v>
      </c>
      <c r="E170" s="215" t="s">
        <v>1</v>
      </c>
      <c r="F170" s="216" t="s">
        <v>216</v>
      </c>
      <c r="G170" s="214"/>
      <c r="H170" s="217">
        <v>275</v>
      </c>
      <c r="I170" s="218"/>
      <c r="J170" s="214"/>
      <c r="K170" s="214"/>
      <c r="L170" s="219"/>
      <c r="M170" s="220"/>
      <c r="N170" s="221"/>
      <c r="O170" s="221"/>
      <c r="P170" s="221"/>
      <c r="Q170" s="221"/>
      <c r="R170" s="221"/>
      <c r="S170" s="221"/>
      <c r="T170" s="222"/>
      <c r="AT170" s="223" t="s">
        <v>145</v>
      </c>
      <c r="AU170" s="223" t="s">
        <v>87</v>
      </c>
      <c r="AV170" s="14" t="s">
        <v>87</v>
      </c>
      <c r="AW170" s="14" t="s">
        <v>33</v>
      </c>
      <c r="AX170" s="14" t="s">
        <v>85</v>
      </c>
      <c r="AY170" s="223" t="s">
        <v>134</v>
      </c>
    </row>
    <row r="171" spans="1:65" s="2" customFormat="1" ht="16.5" customHeight="1">
      <c r="A171" s="34"/>
      <c r="B171" s="35"/>
      <c r="C171" s="186" t="s">
        <v>217</v>
      </c>
      <c r="D171" s="186" t="s">
        <v>136</v>
      </c>
      <c r="E171" s="187" t="s">
        <v>218</v>
      </c>
      <c r="F171" s="188" t="s">
        <v>219</v>
      </c>
      <c r="G171" s="189" t="s">
        <v>220</v>
      </c>
      <c r="H171" s="190">
        <v>1</v>
      </c>
      <c r="I171" s="191"/>
      <c r="J171" s="190">
        <f>ROUND(I171*H171,2)</f>
        <v>0</v>
      </c>
      <c r="K171" s="188" t="s">
        <v>1</v>
      </c>
      <c r="L171" s="39"/>
      <c r="M171" s="192" t="s">
        <v>1</v>
      </c>
      <c r="N171" s="193" t="s">
        <v>42</v>
      </c>
      <c r="O171" s="71"/>
      <c r="P171" s="194">
        <f>O171*H171</f>
        <v>0</v>
      </c>
      <c r="Q171" s="194">
        <v>0</v>
      </c>
      <c r="R171" s="194">
        <f>Q171*H171</f>
        <v>0</v>
      </c>
      <c r="S171" s="194">
        <v>0</v>
      </c>
      <c r="T171" s="195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96" t="s">
        <v>141</v>
      </c>
      <c r="AT171" s="196" t="s">
        <v>136</v>
      </c>
      <c r="AU171" s="196" t="s">
        <v>87</v>
      </c>
      <c r="AY171" s="17" t="s">
        <v>134</v>
      </c>
      <c r="BE171" s="197">
        <f>IF(N171="základní",J171,0)</f>
        <v>0</v>
      </c>
      <c r="BF171" s="197">
        <f>IF(N171="snížená",J171,0)</f>
        <v>0</v>
      </c>
      <c r="BG171" s="197">
        <f>IF(N171="zákl. přenesená",J171,0)</f>
        <v>0</v>
      </c>
      <c r="BH171" s="197">
        <f>IF(N171="sníž. přenesená",J171,0)</f>
        <v>0</v>
      </c>
      <c r="BI171" s="197">
        <f>IF(N171="nulová",J171,0)</f>
        <v>0</v>
      </c>
      <c r="BJ171" s="17" t="s">
        <v>85</v>
      </c>
      <c r="BK171" s="197">
        <f>ROUND(I171*H171,2)</f>
        <v>0</v>
      </c>
      <c r="BL171" s="17" t="s">
        <v>141</v>
      </c>
      <c r="BM171" s="196" t="s">
        <v>221</v>
      </c>
    </row>
    <row r="172" spans="1:65" s="2" customFormat="1">
      <c r="A172" s="34"/>
      <c r="B172" s="35"/>
      <c r="C172" s="36"/>
      <c r="D172" s="198" t="s">
        <v>143</v>
      </c>
      <c r="E172" s="36"/>
      <c r="F172" s="199" t="s">
        <v>222</v>
      </c>
      <c r="G172" s="36"/>
      <c r="H172" s="36"/>
      <c r="I172" s="200"/>
      <c r="J172" s="36"/>
      <c r="K172" s="36"/>
      <c r="L172" s="39"/>
      <c r="M172" s="201"/>
      <c r="N172" s="202"/>
      <c r="O172" s="71"/>
      <c r="P172" s="71"/>
      <c r="Q172" s="71"/>
      <c r="R172" s="71"/>
      <c r="S172" s="71"/>
      <c r="T172" s="72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7" t="s">
        <v>143</v>
      </c>
      <c r="AU172" s="17" t="s">
        <v>87</v>
      </c>
    </row>
    <row r="173" spans="1:65" s="13" customFormat="1">
      <c r="B173" s="203"/>
      <c r="C173" s="204"/>
      <c r="D173" s="198" t="s">
        <v>145</v>
      </c>
      <c r="E173" s="205" t="s">
        <v>1</v>
      </c>
      <c r="F173" s="206" t="s">
        <v>223</v>
      </c>
      <c r="G173" s="204"/>
      <c r="H173" s="205" t="s">
        <v>1</v>
      </c>
      <c r="I173" s="207"/>
      <c r="J173" s="204"/>
      <c r="K173" s="204"/>
      <c r="L173" s="208"/>
      <c r="M173" s="209"/>
      <c r="N173" s="210"/>
      <c r="O173" s="210"/>
      <c r="P173" s="210"/>
      <c r="Q173" s="210"/>
      <c r="R173" s="210"/>
      <c r="S173" s="210"/>
      <c r="T173" s="211"/>
      <c r="AT173" s="212" t="s">
        <v>145</v>
      </c>
      <c r="AU173" s="212" t="s">
        <v>87</v>
      </c>
      <c r="AV173" s="13" t="s">
        <v>85</v>
      </c>
      <c r="AW173" s="13" t="s">
        <v>33</v>
      </c>
      <c r="AX173" s="13" t="s">
        <v>77</v>
      </c>
      <c r="AY173" s="212" t="s">
        <v>134</v>
      </c>
    </row>
    <row r="174" spans="1:65" s="13" customFormat="1" ht="22.5">
      <c r="B174" s="203"/>
      <c r="C174" s="204"/>
      <c r="D174" s="198" t="s">
        <v>145</v>
      </c>
      <c r="E174" s="205" t="s">
        <v>1</v>
      </c>
      <c r="F174" s="206" t="s">
        <v>224</v>
      </c>
      <c r="G174" s="204"/>
      <c r="H174" s="205" t="s">
        <v>1</v>
      </c>
      <c r="I174" s="207"/>
      <c r="J174" s="204"/>
      <c r="K174" s="204"/>
      <c r="L174" s="208"/>
      <c r="M174" s="209"/>
      <c r="N174" s="210"/>
      <c r="O174" s="210"/>
      <c r="P174" s="210"/>
      <c r="Q174" s="210"/>
      <c r="R174" s="210"/>
      <c r="S174" s="210"/>
      <c r="T174" s="211"/>
      <c r="AT174" s="212" t="s">
        <v>145</v>
      </c>
      <c r="AU174" s="212" t="s">
        <v>87</v>
      </c>
      <c r="AV174" s="13" t="s">
        <v>85</v>
      </c>
      <c r="AW174" s="13" t="s">
        <v>33</v>
      </c>
      <c r="AX174" s="13" t="s">
        <v>77</v>
      </c>
      <c r="AY174" s="212" t="s">
        <v>134</v>
      </c>
    </row>
    <row r="175" spans="1:65" s="13" customFormat="1">
      <c r="B175" s="203"/>
      <c r="C175" s="204"/>
      <c r="D175" s="198" t="s">
        <v>145</v>
      </c>
      <c r="E175" s="205" t="s">
        <v>1</v>
      </c>
      <c r="F175" s="206" t="s">
        <v>225</v>
      </c>
      <c r="G175" s="204"/>
      <c r="H175" s="205" t="s">
        <v>1</v>
      </c>
      <c r="I175" s="207"/>
      <c r="J175" s="204"/>
      <c r="K175" s="204"/>
      <c r="L175" s="208"/>
      <c r="M175" s="209"/>
      <c r="N175" s="210"/>
      <c r="O175" s="210"/>
      <c r="P175" s="210"/>
      <c r="Q175" s="210"/>
      <c r="R175" s="210"/>
      <c r="S175" s="210"/>
      <c r="T175" s="211"/>
      <c r="AT175" s="212" t="s">
        <v>145</v>
      </c>
      <c r="AU175" s="212" t="s">
        <v>87</v>
      </c>
      <c r="AV175" s="13" t="s">
        <v>85</v>
      </c>
      <c r="AW175" s="13" t="s">
        <v>33</v>
      </c>
      <c r="AX175" s="13" t="s">
        <v>77</v>
      </c>
      <c r="AY175" s="212" t="s">
        <v>134</v>
      </c>
    </row>
    <row r="176" spans="1:65" s="13" customFormat="1" ht="22.5">
      <c r="B176" s="203"/>
      <c r="C176" s="204"/>
      <c r="D176" s="198" t="s">
        <v>145</v>
      </c>
      <c r="E176" s="205" t="s">
        <v>1</v>
      </c>
      <c r="F176" s="206" t="s">
        <v>226</v>
      </c>
      <c r="G176" s="204"/>
      <c r="H176" s="205" t="s">
        <v>1</v>
      </c>
      <c r="I176" s="207"/>
      <c r="J176" s="204"/>
      <c r="K176" s="204"/>
      <c r="L176" s="208"/>
      <c r="M176" s="209"/>
      <c r="N176" s="210"/>
      <c r="O176" s="210"/>
      <c r="P176" s="210"/>
      <c r="Q176" s="210"/>
      <c r="R176" s="210"/>
      <c r="S176" s="210"/>
      <c r="T176" s="211"/>
      <c r="AT176" s="212" t="s">
        <v>145</v>
      </c>
      <c r="AU176" s="212" t="s">
        <v>87</v>
      </c>
      <c r="AV176" s="13" t="s">
        <v>85</v>
      </c>
      <c r="AW176" s="13" t="s">
        <v>33</v>
      </c>
      <c r="AX176" s="13" t="s">
        <v>77</v>
      </c>
      <c r="AY176" s="212" t="s">
        <v>134</v>
      </c>
    </row>
    <row r="177" spans="1:65" s="13" customFormat="1">
      <c r="B177" s="203"/>
      <c r="C177" s="204"/>
      <c r="D177" s="198" t="s">
        <v>145</v>
      </c>
      <c r="E177" s="205" t="s">
        <v>1</v>
      </c>
      <c r="F177" s="206" t="s">
        <v>227</v>
      </c>
      <c r="G177" s="204"/>
      <c r="H177" s="205" t="s">
        <v>1</v>
      </c>
      <c r="I177" s="207"/>
      <c r="J177" s="204"/>
      <c r="K177" s="204"/>
      <c r="L177" s="208"/>
      <c r="M177" s="209"/>
      <c r="N177" s="210"/>
      <c r="O177" s="210"/>
      <c r="P177" s="210"/>
      <c r="Q177" s="210"/>
      <c r="R177" s="210"/>
      <c r="S177" s="210"/>
      <c r="T177" s="211"/>
      <c r="AT177" s="212" t="s">
        <v>145</v>
      </c>
      <c r="AU177" s="212" t="s">
        <v>87</v>
      </c>
      <c r="AV177" s="13" t="s">
        <v>85</v>
      </c>
      <c r="AW177" s="13" t="s">
        <v>33</v>
      </c>
      <c r="AX177" s="13" t="s">
        <v>77</v>
      </c>
      <c r="AY177" s="212" t="s">
        <v>134</v>
      </c>
    </row>
    <row r="178" spans="1:65" s="13" customFormat="1">
      <c r="B178" s="203"/>
      <c r="C178" s="204"/>
      <c r="D178" s="198" t="s">
        <v>145</v>
      </c>
      <c r="E178" s="205" t="s">
        <v>1</v>
      </c>
      <c r="F178" s="206" t="s">
        <v>228</v>
      </c>
      <c r="G178" s="204"/>
      <c r="H178" s="205" t="s">
        <v>1</v>
      </c>
      <c r="I178" s="207"/>
      <c r="J178" s="204"/>
      <c r="K178" s="204"/>
      <c r="L178" s="208"/>
      <c r="M178" s="209"/>
      <c r="N178" s="210"/>
      <c r="O178" s="210"/>
      <c r="P178" s="210"/>
      <c r="Q178" s="210"/>
      <c r="R178" s="210"/>
      <c r="S178" s="210"/>
      <c r="T178" s="211"/>
      <c r="AT178" s="212" t="s">
        <v>145</v>
      </c>
      <c r="AU178" s="212" t="s">
        <v>87</v>
      </c>
      <c r="AV178" s="13" t="s">
        <v>85</v>
      </c>
      <c r="AW178" s="13" t="s">
        <v>33</v>
      </c>
      <c r="AX178" s="13" t="s">
        <v>77</v>
      </c>
      <c r="AY178" s="212" t="s">
        <v>134</v>
      </c>
    </row>
    <row r="179" spans="1:65" s="13" customFormat="1">
      <c r="B179" s="203"/>
      <c r="C179" s="204"/>
      <c r="D179" s="198" t="s">
        <v>145</v>
      </c>
      <c r="E179" s="205" t="s">
        <v>1</v>
      </c>
      <c r="F179" s="206" t="s">
        <v>229</v>
      </c>
      <c r="G179" s="204"/>
      <c r="H179" s="205" t="s">
        <v>1</v>
      </c>
      <c r="I179" s="207"/>
      <c r="J179" s="204"/>
      <c r="K179" s="204"/>
      <c r="L179" s="208"/>
      <c r="M179" s="209"/>
      <c r="N179" s="210"/>
      <c r="O179" s="210"/>
      <c r="P179" s="210"/>
      <c r="Q179" s="210"/>
      <c r="R179" s="210"/>
      <c r="S179" s="210"/>
      <c r="T179" s="211"/>
      <c r="AT179" s="212" t="s">
        <v>145</v>
      </c>
      <c r="AU179" s="212" t="s">
        <v>87</v>
      </c>
      <c r="AV179" s="13" t="s">
        <v>85</v>
      </c>
      <c r="AW179" s="13" t="s">
        <v>33</v>
      </c>
      <c r="AX179" s="13" t="s">
        <v>77</v>
      </c>
      <c r="AY179" s="212" t="s">
        <v>134</v>
      </c>
    </row>
    <row r="180" spans="1:65" s="14" customFormat="1">
      <c r="B180" s="213"/>
      <c r="C180" s="214"/>
      <c r="D180" s="198" t="s">
        <v>145</v>
      </c>
      <c r="E180" s="215" t="s">
        <v>1</v>
      </c>
      <c r="F180" s="216" t="s">
        <v>85</v>
      </c>
      <c r="G180" s="214"/>
      <c r="H180" s="217">
        <v>1</v>
      </c>
      <c r="I180" s="218"/>
      <c r="J180" s="214"/>
      <c r="K180" s="214"/>
      <c r="L180" s="219"/>
      <c r="M180" s="220"/>
      <c r="N180" s="221"/>
      <c r="O180" s="221"/>
      <c r="P180" s="221"/>
      <c r="Q180" s="221"/>
      <c r="R180" s="221"/>
      <c r="S180" s="221"/>
      <c r="T180" s="222"/>
      <c r="AT180" s="223" t="s">
        <v>145</v>
      </c>
      <c r="AU180" s="223" t="s">
        <v>87</v>
      </c>
      <c r="AV180" s="14" t="s">
        <v>87</v>
      </c>
      <c r="AW180" s="14" t="s">
        <v>33</v>
      </c>
      <c r="AX180" s="14" t="s">
        <v>85</v>
      </c>
      <c r="AY180" s="223" t="s">
        <v>134</v>
      </c>
    </row>
    <row r="181" spans="1:65" s="2" customFormat="1" ht="16.5" customHeight="1">
      <c r="A181" s="34"/>
      <c r="B181" s="35"/>
      <c r="C181" s="186" t="s">
        <v>147</v>
      </c>
      <c r="D181" s="186" t="s">
        <v>136</v>
      </c>
      <c r="E181" s="187" t="s">
        <v>230</v>
      </c>
      <c r="F181" s="188" t="s">
        <v>231</v>
      </c>
      <c r="G181" s="189" t="s">
        <v>155</v>
      </c>
      <c r="H181" s="190">
        <v>82.35</v>
      </c>
      <c r="I181" s="191"/>
      <c r="J181" s="190">
        <f>ROUND(I181*H181,2)</f>
        <v>0</v>
      </c>
      <c r="K181" s="188" t="s">
        <v>1</v>
      </c>
      <c r="L181" s="39"/>
      <c r="M181" s="192" t="s">
        <v>1</v>
      </c>
      <c r="N181" s="193" t="s">
        <v>42</v>
      </c>
      <c r="O181" s="71"/>
      <c r="P181" s="194">
        <f>O181*H181</f>
        <v>0</v>
      </c>
      <c r="Q181" s="194">
        <v>0</v>
      </c>
      <c r="R181" s="194">
        <f>Q181*H181</f>
        <v>0</v>
      </c>
      <c r="S181" s="194">
        <v>0</v>
      </c>
      <c r="T181" s="195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96" t="s">
        <v>141</v>
      </c>
      <c r="AT181" s="196" t="s">
        <v>136</v>
      </c>
      <c r="AU181" s="196" t="s">
        <v>87</v>
      </c>
      <c r="AY181" s="17" t="s">
        <v>134</v>
      </c>
      <c r="BE181" s="197">
        <f>IF(N181="základní",J181,0)</f>
        <v>0</v>
      </c>
      <c r="BF181" s="197">
        <f>IF(N181="snížená",J181,0)</f>
        <v>0</v>
      </c>
      <c r="BG181" s="197">
        <f>IF(N181="zákl. přenesená",J181,0)</f>
        <v>0</v>
      </c>
      <c r="BH181" s="197">
        <f>IF(N181="sníž. přenesená",J181,0)</f>
        <v>0</v>
      </c>
      <c r="BI181" s="197">
        <f>IF(N181="nulová",J181,0)</f>
        <v>0</v>
      </c>
      <c r="BJ181" s="17" t="s">
        <v>85</v>
      </c>
      <c r="BK181" s="197">
        <f>ROUND(I181*H181,2)</f>
        <v>0</v>
      </c>
      <c r="BL181" s="17" t="s">
        <v>141</v>
      </c>
      <c r="BM181" s="196" t="s">
        <v>232</v>
      </c>
    </row>
    <row r="182" spans="1:65" s="13" customFormat="1">
      <c r="B182" s="203"/>
      <c r="C182" s="204"/>
      <c r="D182" s="198" t="s">
        <v>145</v>
      </c>
      <c r="E182" s="205" t="s">
        <v>1</v>
      </c>
      <c r="F182" s="206" t="s">
        <v>233</v>
      </c>
      <c r="G182" s="204"/>
      <c r="H182" s="205" t="s">
        <v>1</v>
      </c>
      <c r="I182" s="207"/>
      <c r="J182" s="204"/>
      <c r="K182" s="204"/>
      <c r="L182" s="208"/>
      <c r="M182" s="209"/>
      <c r="N182" s="210"/>
      <c r="O182" s="210"/>
      <c r="P182" s="210"/>
      <c r="Q182" s="210"/>
      <c r="R182" s="210"/>
      <c r="S182" s="210"/>
      <c r="T182" s="211"/>
      <c r="AT182" s="212" t="s">
        <v>145</v>
      </c>
      <c r="AU182" s="212" t="s">
        <v>87</v>
      </c>
      <c r="AV182" s="13" t="s">
        <v>85</v>
      </c>
      <c r="AW182" s="13" t="s">
        <v>33</v>
      </c>
      <c r="AX182" s="13" t="s">
        <v>77</v>
      </c>
      <c r="AY182" s="212" t="s">
        <v>134</v>
      </c>
    </row>
    <row r="183" spans="1:65" s="14" customFormat="1">
      <c r="B183" s="213"/>
      <c r="C183" s="214"/>
      <c r="D183" s="198" t="s">
        <v>145</v>
      </c>
      <c r="E183" s="215" t="s">
        <v>1</v>
      </c>
      <c r="F183" s="216" t="s">
        <v>234</v>
      </c>
      <c r="G183" s="214"/>
      <c r="H183" s="217">
        <v>82.35</v>
      </c>
      <c r="I183" s="218"/>
      <c r="J183" s="214"/>
      <c r="K183" s="214"/>
      <c r="L183" s="219"/>
      <c r="M183" s="220"/>
      <c r="N183" s="221"/>
      <c r="O183" s="221"/>
      <c r="P183" s="221"/>
      <c r="Q183" s="221"/>
      <c r="R183" s="221"/>
      <c r="S183" s="221"/>
      <c r="T183" s="222"/>
      <c r="AT183" s="223" t="s">
        <v>145</v>
      </c>
      <c r="AU183" s="223" t="s">
        <v>87</v>
      </c>
      <c r="AV183" s="14" t="s">
        <v>87</v>
      </c>
      <c r="AW183" s="14" t="s">
        <v>33</v>
      </c>
      <c r="AX183" s="14" t="s">
        <v>85</v>
      </c>
      <c r="AY183" s="223" t="s">
        <v>134</v>
      </c>
    </row>
    <row r="184" spans="1:65" s="12" customFormat="1" ht="22.9" customHeight="1">
      <c r="B184" s="170"/>
      <c r="C184" s="171"/>
      <c r="D184" s="172" t="s">
        <v>76</v>
      </c>
      <c r="E184" s="184" t="s">
        <v>87</v>
      </c>
      <c r="F184" s="184" t="s">
        <v>235</v>
      </c>
      <c r="G184" s="171"/>
      <c r="H184" s="171"/>
      <c r="I184" s="174"/>
      <c r="J184" s="185">
        <f>BK184</f>
        <v>0</v>
      </c>
      <c r="K184" s="171"/>
      <c r="L184" s="176"/>
      <c r="M184" s="177"/>
      <c r="N184" s="178"/>
      <c r="O184" s="178"/>
      <c r="P184" s="179">
        <f>SUM(P185:P200)</f>
        <v>0</v>
      </c>
      <c r="Q184" s="178"/>
      <c r="R184" s="179">
        <f>SUM(R185:R200)</f>
        <v>3.9468158</v>
      </c>
      <c r="S184" s="178"/>
      <c r="T184" s="180">
        <f>SUM(T185:T200)</f>
        <v>0</v>
      </c>
      <c r="AR184" s="181" t="s">
        <v>85</v>
      </c>
      <c r="AT184" s="182" t="s">
        <v>76</v>
      </c>
      <c r="AU184" s="182" t="s">
        <v>85</v>
      </c>
      <c r="AY184" s="181" t="s">
        <v>134</v>
      </c>
      <c r="BK184" s="183">
        <f>SUM(BK185:BK200)</f>
        <v>0</v>
      </c>
    </row>
    <row r="185" spans="1:65" s="2" customFormat="1" ht="16.5" customHeight="1">
      <c r="A185" s="34"/>
      <c r="B185" s="35"/>
      <c r="C185" s="186" t="s">
        <v>236</v>
      </c>
      <c r="D185" s="186" t="s">
        <v>136</v>
      </c>
      <c r="E185" s="187" t="s">
        <v>237</v>
      </c>
      <c r="F185" s="188" t="s">
        <v>238</v>
      </c>
      <c r="G185" s="189" t="s">
        <v>155</v>
      </c>
      <c r="H185" s="190">
        <v>1.32</v>
      </c>
      <c r="I185" s="191"/>
      <c r="J185" s="190">
        <f>ROUND(I185*H185,2)</f>
        <v>0</v>
      </c>
      <c r="K185" s="188" t="s">
        <v>140</v>
      </c>
      <c r="L185" s="39"/>
      <c r="M185" s="192" t="s">
        <v>1</v>
      </c>
      <c r="N185" s="193" t="s">
        <v>42</v>
      </c>
      <c r="O185" s="71"/>
      <c r="P185" s="194">
        <f>O185*H185</f>
        <v>0</v>
      </c>
      <c r="Q185" s="194">
        <v>2.9656199999999999</v>
      </c>
      <c r="R185" s="194">
        <f>Q185*H185</f>
        <v>3.9146184000000002</v>
      </c>
      <c r="S185" s="194">
        <v>0</v>
      </c>
      <c r="T185" s="195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96" t="s">
        <v>141</v>
      </c>
      <c r="AT185" s="196" t="s">
        <v>136</v>
      </c>
      <c r="AU185" s="196" t="s">
        <v>87</v>
      </c>
      <c r="AY185" s="17" t="s">
        <v>134</v>
      </c>
      <c r="BE185" s="197">
        <f>IF(N185="základní",J185,0)</f>
        <v>0</v>
      </c>
      <c r="BF185" s="197">
        <f>IF(N185="snížená",J185,0)</f>
        <v>0</v>
      </c>
      <c r="BG185" s="197">
        <f>IF(N185="zákl. přenesená",J185,0)</f>
        <v>0</v>
      </c>
      <c r="BH185" s="197">
        <f>IF(N185="sníž. přenesená",J185,0)</f>
        <v>0</v>
      </c>
      <c r="BI185" s="197">
        <f>IF(N185="nulová",J185,0)</f>
        <v>0</v>
      </c>
      <c r="BJ185" s="17" t="s">
        <v>85</v>
      </c>
      <c r="BK185" s="197">
        <f>ROUND(I185*H185,2)</f>
        <v>0</v>
      </c>
      <c r="BL185" s="17" t="s">
        <v>141</v>
      </c>
      <c r="BM185" s="196" t="s">
        <v>239</v>
      </c>
    </row>
    <row r="186" spans="1:65" s="2" customFormat="1" ht="29.25">
      <c r="A186" s="34"/>
      <c r="B186" s="35"/>
      <c r="C186" s="36"/>
      <c r="D186" s="198" t="s">
        <v>143</v>
      </c>
      <c r="E186" s="36"/>
      <c r="F186" s="199" t="s">
        <v>240</v>
      </c>
      <c r="G186" s="36"/>
      <c r="H186" s="36"/>
      <c r="I186" s="200"/>
      <c r="J186" s="36"/>
      <c r="K186" s="36"/>
      <c r="L186" s="39"/>
      <c r="M186" s="201"/>
      <c r="N186" s="202"/>
      <c r="O186" s="71"/>
      <c r="P186" s="71"/>
      <c r="Q186" s="71"/>
      <c r="R186" s="71"/>
      <c r="S186" s="71"/>
      <c r="T186" s="72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7" t="s">
        <v>143</v>
      </c>
      <c r="AU186" s="17" t="s">
        <v>87</v>
      </c>
    </row>
    <row r="187" spans="1:65" s="14" customFormat="1">
      <c r="B187" s="213"/>
      <c r="C187" s="214"/>
      <c r="D187" s="198" t="s">
        <v>145</v>
      </c>
      <c r="E187" s="215" t="s">
        <v>1</v>
      </c>
      <c r="F187" s="216" t="s">
        <v>241</v>
      </c>
      <c r="G187" s="214"/>
      <c r="H187" s="217">
        <v>1.32</v>
      </c>
      <c r="I187" s="218"/>
      <c r="J187" s="214"/>
      <c r="K187" s="214"/>
      <c r="L187" s="219"/>
      <c r="M187" s="220"/>
      <c r="N187" s="221"/>
      <c r="O187" s="221"/>
      <c r="P187" s="221"/>
      <c r="Q187" s="221"/>
      <c r="R187" s="221"/>
      <c r="S187" s="221"/>
      <c r="T187" s="222"/>
      <c r="AT187" s="223" t="s">
        <v>145</v>
      </c>
      <c r="AU187" s="223" t="s">
        <v>87</v>
      </c>
      <c r="AV187" s="14" t="s">
        <v>87</v>
      </c>
      <c r="AW187" s="14" t="s">
        <v>33</v>
      </c>
      <c r="AX187" s="14" t="s">
        <v>85</v>
      </c>
      <c r="AY187" s="223" t="s">
        <v>134</v>
      </c>
    </row>
    <row r="188" spans="1:65" s="2" customFormat="1" ht="16.5" customHeight="1">
      <c r="A188" s="34"/>
      <c r="B188" s="35"/>
      <c r="C188" s="186" t="s">
        <v>8</v>
      </c>
      <c r="D188" s="186" t="s">
        <v>136</v>
      </c>
      <c r="E188" s="187" t="s">
        <v>242</v>
      </c>
      <c r="F188" s="188" t="s">
        <v>243</v>
      </c>
      <c r="G188" s="189" t="s">
        <v>190</v>
      </c>
      <c r="H188" s="190">
        <v>7.03</v>
      </c>
      <c r="I188" s="191"/>
      <c r="J188" s="190">
        <f>ROUND(I188*H188,2)</f>
        <v>0</v>
      </c>
      <c r="K188" s="188" t="s">
        <v>140</v>
      </c>
      <c r="L188" s="39"/>
      <c r="M188" s="192" t="s">
        <v>1</v>
      </c>
      <c r="N188" s="193" t="s">
        <v>42</v>
      </c>
      <c r="O188" s="71"/>
      <c r="P188" s="194">
        <f>O188*H188</f>
        <v>0</v>
      </c>
      <c r="Q188" s="194">
        <v>4.5799999999999999E-3</v>
      </c>
      <c r="R188" s="194">
        <f>Q188*H188</f>
        <v>3.2197400000000001E-2</v>
      </c>
      <c r="S188" s="194">
        <v>0</v>
      </c>
      <c r="T188" s="195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96" t="s">
        <v>141</v>
      </c>
      <c r="AT188" s="196" t="s">
        <v>136</v>
      </c>
      <c r="AU188" s="196" t="s">
        <v>87</v>
      </c>
      <c r="AY188" s="17" t="s">
        <v>134</v>
      </c>
      <c r="BE188" s="197">
        <f>IF(N188="základní",J188,0)</f>
        <v>0</v>
      </c>
      <c r="BF188" s="197">
        <f>IF(N188="snížená",J188,0)</f>
        <v>0</v>
      </c>
      <c r="BG188" s="197">
        <f>IF(N188="zákl. přenesená",J188,0)</f>
        <v>0</v>
      </c>
      <c r="BH188" s="197">
        <f>IF(N188="sníž. přenesená",J188,0)</f>
        <v>0</v>
      </c>
      <c r="BI188" s="197">
        <f>IF(N188="nulová",J188,0)</f>
        <v>0</v>
      </c>
      <c r="BJ188" s="17" t="s">
        <v>85</v>
      </c>
      <c r="BK188" s="197">
        <f>ROUND(I188*H188,2)</f>
        <v>0</v>
      </c>
      <c r="BL188" s="17" t="s">
        <v>141</v>
      </c>
      <c r="BM188" s="196" t="s">
        <v>244</v>
      </c>
    </row>
    <row r="189" spans="1:65" s="2" customFormat="1">
      <c r="A189" s="34"/>
      <c r="B189" s="35"/>
      <c r="C189" s="36"/>
      <c r="D189" s="198" t="s">
        <v>143</v>
      </c>
      <c r="E189" s="36"/>
      <c r="F189" s="199" t="s">
        <v>245</v>
      </c>
      <c r="G189" s="36"/>
      <c r="H189" s="36"/>
      <c r="I189" s="200"/>
      <c r="J189" s="36"/>
      <c r="K189" s="36"/>
      <c r="L189" s="39"/>
      <c r="M189" s="201"/>
      <c r="N189" s="202"/>
      <c r="O189" s="71"/>
      <c r="P189" s="71"/>
      <c r="Q189" s="71"/>
      <c r="R189" s="71"/>
      <c r="S189" s="71"/>
      <c r="T189" s="72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T189" s="17" t="s">
        <v>143</v>
      </c>
      <c r="AU189" s="17" t="s">
        <v>87</v>
      </c>
    </row>
    <row r="190" spans="1:65" s="13" customFormat="1">
      <c r="B190" s="203"/>
      <c r="C190" s="204"/>
      <c r="D190" s="198" t="s">
        <v>145</v>
      </c>
      <c r="E190" s="205" t="s">
        <v>1</v>
      </c>
      <c r="F190" s="206" t="s">
        <v>246</v>
      </c>
      <c r="G190" s="204"/>
      <c r="H190" s="205" t="s">
        <v>1</v>
      </c>
      <c r="I190" s="207"/>
      <c r="J190" s="204"/>
      <c r="K190" s="204"/>
      <c r="L190" s="208"/>
      <c r="M190" s="209"/>
      <c r="N190" s="210"/>
      <c r="O190" s="210"/>
      <c r="P190" s="210"/>
      <c r="Q190" s="210"/>
      <c r="R190" s="210"/>
      <c r="S190" s="210"/>
      <c r="T190" s="211"/>
      <c r="AT190" s="212" t="s">
        <v>145</v>
      </c>
      <c r="AU190" s="212" t="s">
        <v>87</v>
      </c>
      <c r="AV190" s="13" t="s">
        <v>85</v>
      </c>
      <c r="AW190" s="13" t="s">
        <v>33</v>
      </c>
      <c r="AX190" s="13" t="s">
        <v>77</v>
      </c>
      <c r="AY190" s="212" t="s">
        <v>134</v>
      </c>
    </row>
    <row r="191" spans="1:65" s="14" customFormat="1">
      <c r="B191" s="213"/>
      <c r="C191" s="214"/>
      <c r="D191" s="198" t="s">
        <v>145</v>
      </c>
      <c r="E191" s="215" t="s">
        <v>1</v>
      </c>
      <c r="F191" s="216" t="s">
        <v>247</v>
      </c>
      <c r="G191" s="214"/>
      <c r="H191" s="217">
        <v>4.71</v>
      </c>
      <c r="I191" s="218"/>
      <c r="J191" s="214"/>
      <c r="K191" s="214"/>
      <c r="L191" s="219"/>
      <c r="M191" s="220"/>
      <c r="N191" s="221"/>
      <c r="O191" s="221"/>
      <c r="P191" s="221"/>
      <c r="Q191" s="221"/>
      <c r="R191" s="221"/>
      <c r="S191" s="221"/>
      <c r="T191" s="222"/>
      <c r="AT191" s="223" t="s">
        <v>145</v>
      </c>
      <c r="AU191" s="223" t="s">
        <v>87</v>
      </c>
      <c r="AV191" s="14" t="s">
        <v>87</v>
      </c>
      <c r="AW191" s="14" t="s">
        <v>33</v>
      </c>
      <c r="AX191" s="14" t="s">
        <v>77</v>
      </c>
      <c r="AY191" s="223" t="s">
        <v>134</v>
      </c>
    </row>
    <row r="192" spans="1:65" s="13" customFormat="1">
      <c r="B192" s="203"/>
      <c r="C192" s="204"/>
      <c r="D192" s="198" t="s">
        <v>145</v>
      </c>
      <c r="E192" s="205" t="s">
        <v>1</v>
      </c>
      <c r="F192" s="206" t="s">
        <v>248</v>
      </c>
      <c r="G192" s="204"/>
      <c r="H192" s="205" t="s">
        <v>1</v>
      </c>
      <c r="I192" s="207"/>
      <c r="J192" s="204"/>
      <c r="K192" s="204"/>
      <c r="L192" s="208"/>
      <c r="M192" s="209"/>
      <c r="N192" s="210"/>
      <c r="O192" s="210"/>
      <c r="P192" s="210"/>
      <c r="Q192" s="210"/>
      <c r="R192" s="210"/>
      <c r="S192" s="210"/>
      <c r="T192" s="211"/>
      <c r="AT192" s="212" t="s">
        <v>145</v>
      </c>
      <c r="AU192" s="212" t="s">
        <v>87</v>
      </c>
      <c r="AV192" s="13" t="s">
        <v>85</v>
      </c>
      <c r="AW192" s="13" t="s">
        <v>33</v>
      </c>
      <c r="AX192" s="13" t="s">
        <v>77</v>
      </c>
      <c r="AY192" s="212" t="s">
        <v>134</v>
      </c>
    </row>
    <row r="193" spans="1:65" s="14" customFormat="1">
      <c r="B193" s="213"/>
      <c r="C193" s="214"/>
      <c r="D193" s="198" t="s">
        <v>145</v>
      </c>
      <c r="E193" s="215" t="s">
        <v>1</v>
      </c>
      <c r="F193" s="216" t="s">
        <v>249</v>
      </c>
      <c r="G193" s="214"/>
      <c r="H193" s="217">
        <v>0.72</v>
      </c>
      <c r="I193" s="218"/>
      <c r="J193" s="214"/>
      <c r="K193" s="214"/>
      <c r="L193" s="219"/>
      <c r="M193" s="220"/>
      <c r="N193" s="221"/>
      <c r="O193" s="221"/>
      <c r="P193" s="221"/>
      <c r="Q193" s="221"/>
      <c r="R193" s="221"/>
      <c r="S193" s="221"/>
      <c r="T193" s="222"/>
      <c r="AT193" s="223" t="s">
        <v>145</v>
      </c>
      <c r="AU193" s="223" t="s">
        <v>87</v>
      </c>
      <c r="AV193" s="14" t="s">
        <v>87</v>
      </c>
      <c r="AW193" s="14" t="s">
        <v>33</v>
      </c>
      <c r="AX193" s="14" t="s">
        <v>77</v>
      </c>
      <c r="AY193" s="223" t="s">
        <v>134</v>
      </c>
    </row>
    <row r="194" spans="1:65" s="13" customFormat="1">
      <c r="B194" s="203"/>
      <c r="C194" s="204"/>
      <c r="D194" s="198" t="s">
        <v>145</v>
      </c>
      <c r="E194" s="205" t="s">
        <v>1</v>
      </c>
      <c r="F194" s="206" t="s">
        <v>250</v>
      </c>
      <c r="G194" s="204"/>
      <c r="H194" s="205" t="s">
        <v>1</v>
      </c>
      <c r="I194" s="207"/>
      <c r="J194" s="204"/>
      <c r="K194" s="204"/>
      <c r="L194" s="208"/>
      <c r="M194" s="209"/>
      <c r="N194" s="210"/>
      <c r="O194" s="210"/>
      <c r="P194" s="210"/>
      <c r="Q194" s="210"/>
      <c r="R194" s="210"/>
      <c r="S194" s="210"/>
      <c r="T194" s="211"/>
      <c r="AT194" s="212" t="s">
        <v>145</v>
      </c>
      <c r="AU194" s="212" t="s">
        <v>87</v>
      </c>
      <c r="AV194" s="13" t="s">
        <v>85</v>
      </c>
      <c r="AW194" s="13" t="s">
        <v>33</v>
      </c>
      <c r="AX194" s="13" t="s">
        <v>77</v>
      </c>
      <c r="AY194" s="212" t="s">
        <v>134</v>
      </c>
    </row>
    <row r="195" spans="1:65" s="14" customFormat="1">
      <c r="B195" s="213"/>
      <c r="C195" s="214"/>
      <c r="D195" s="198" t="s">
        <v>145</v>
      </c>
      <c r="E195" s="215" t="s">
        <v>1</v>
      </c>
      <c r="F195" s="216" t="s">
        <v>251</v>
      </c>
      <c r="G195" s="214"/>
      <c r="H195" s="217">
        <v>0.68</v>
      </c>
      <c r="I195" s="218"/>
      <c r="J195" s="214"/>
      <c r="K195" s="214"/>
      <c r="L195" s="219"/>
      <c r="M195" s="220"/>
      <c r="N195" s="221"/>
      <c r="O195" s="221"/>
      <c r="P195" s="221"/>
      <c r="Q195" s="221"/>
      <c r="R195" s="221"/>
      <c r="S195" s="221"/>
      <c r="T195" s="222"/>
      <c r="AT195" s="223" t="s">
        <v>145</v>
      </c>
      <c r="AU195" s="223" t="s">
        <v>87</v>
      </c>
      <c r="AV195" s="14" t="s">
        <v>87</v>
      </c>
      <c r="AW195" s="14" t="s">
        <v>33</v>
      </c>
      <c r="AX195" s="14" t="s">
        <v>77</v>
      </c>
      <c r="AY195" s="223" t="s">
        <v>134</v>
      </c>
    </row>
    <row r="196" spans="1:65" s="13" customFormat="1">
      <c r="B196" s="203"/>
      <c r="C196" s="204"/>
      <c r="D196" s="198" t="s">
        <v>145</v>
      </c>
      <c r="E196" s="205" t="s">
        <v>1</v>
      </c>
      <c r="F196" s="206" t="s">
        <v>252</v>
      </c>
      <c r="G196" s="204"/>
      <c r="H196" s="205" t="s">
        <v>1</v>
      </c>
      <c r="I196" s="207"/>
      <c r="J196" s="204"/>
      <c r="K196" s="204"/>
      <c r="L196" s="208"/>
      <c r="M196" s="209"/>
      <c r="N196" s="210"/>
      <c r="O196" s="210"/>
      <c r="P196" s="210"/>
      <c r="Q196" s="210"/>
      <c r="R196" s="210"/>
      <c r="S196" s="210"/>
      <c r="T196" s="211"/>
      <c r="AT196" s="212" t="s">
        <v>145</v>
      </c>
      <c r="AU196" s="212" t="s">
        <v>87</v>
      </c>
      <c r="AV196" s="13" t="s">
        <v>85</v>
      </c>
      <c r="AW196" s="13" t="s">
        <v>33</v>
      </c>
      <c r="AX196" s="13" t="s">
        <v>77</v>
      </c>
      <c r="AY196" s="212" t="s">
        <v>134</v>
      </c>
    </row>
    <row r="197" spans="1:65" s="14" customFormat="1">
      <c r="B197" s="213"/>
      <c r="C197" s="214"/>
      <c r="D197" s="198" t="s">
        <v>145</v>
      </c>
      <c r="E197" s="215" t="s">
        <v>1</v>
      </c>
      <c r="F197" s="216" t="s">
        <v>253</v>
      </c>
      <c r="G197" s="214"/>
      <c r="H197" s="217">
        <v>0.92</v>
      </c>
      <c r="I197" s="218"/>
      <c r="J197" s="214"/>
      <c r="K197" s="214"/>
      <c r="L197" s="219"/>
      <c r="M197" s="220"/>
      <c r="N197" s="221"/>
      <c r="O197" s="221"/>
      <c r="P197" s="221"/>
      <c r="Q197" s="221"/>
      <c r="R197" s="221"/>
      <c r="S197" s="221"/>
      <c r="T197" s="222"/>
      <c r="AT197" s="223" t="s">
        <v>145</v>
      </c>
      <c r="AU197" s="223" t="s">
        <v>87</v>
      </c>
      <c r="AV197" s="14" t="s">
        <v>87</v>
      </c>
      <c r="AW197" s="14" t="s">
        <v>33</v>
      </c>
      <c r="AX197" s="14" t="s">
        <v>77</v>
      </c>
      <c r="AY197" s="223" t="s">
        <v>134</v>
      </c>
    </row>
    <row r="198" spans="1:65" s="15" customFormat="1">
      <c r="B198" s="224"/>
      <c r="C198" s="225"/>
      <c r="D198" s="198" t="s">
        <v>145</v>
      </c>
      <c r="E198" s="226" t="s">
        <v>1</v>
      </c>
      <c r="F198" s="227" t="s">
        <v>168</v>
      </c>
      <c r="G198" s="225"/>
      <c r="H198" s="228">
        <v>7.03</v>
      </c>
      <c r="I198" s="229"/>
      <c r="J198" s="225"/>
      <c r="K198" s="225"/>
      <c r="L198" s="230"/>
      <c r="M198" s="231"/>
      <c r="N198" s="232"/>
      <c r="O198" s="232"/>
      <c r="P198" s="232"/>
      <c r="Q198" s="232"/>
      <c r="R198" s="232"/>
      <c r="S198" s="232"/>
      <c r="T198" s="233"/>
      <c r="AT198" s="234" t="s">
        <v>145</v>
      </c>
      <c r="AU198" s="234" t="s">
        <v>87</v>
      </c>
      <c r="AV198" s="15" t="s">
        <v>141</v>
      </c>
      <c r="AW198" s="15" t="s">
        <v>33</v>
      </c>
      <c r="AX198" s="15" t="s">
        <v>85</v>
      </c>
      <c r="AY198" s="234" t="s">
        <v>134</v>
      </c>
    </row>
    <row r="199" spans="1:65" s="2" customFormat="1" ht="16.5" customHeight="1">
      <c r="A199" s="34"/>
      <c r="B199" s="35"/>
      <c r="C199" s="186" t="s">
        <v>254</v>
      </c>
      <c r="D199" s="186" t="s">
        <v>136</v>
      </c>
      <c r="E199" s="187" t="s">
        <v>255</v>
      </c>
      <c r="F199" s="188" t="s">
        <v>256</v>
      </c>
      <c r="G199" s="189" t="s">
        <v>190</v>
      </c>
      <c r="H199" s="190">
        <v>7.03</v>
      </c>
      <c r="I199" s="191"/>
      <c r="J199" s="190">
        <f>ROUND(I199*H199,2)</f>
        <v>0</v>
      </c>
      <c r="K199" s="188" t="s">
        <v>140</v>
      </c>
      <c r="L199" s="39"/>
      <c r="M199" s="192" t="s">
        <v>1</v>
      </c>
      <c r="N199" s="193" t="s">
        <v>42</v>
      </c>
      <c r="O199" s="71"/>
      <c r="P199" s="194">
        <f>O199*H199</f>
        <v>0</v>
      </c>
      <c r="Q199" s="194">
        <v>0</v>
      </c>
      <c r="R199" s="194">
        <f>Q199*H199</f>
        <v>0</v>
      </c>
      <c r="S199" s="194">
        <v>0</v>
      </c>
      <c r="T199" s="195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96" t="s">
        <v>141</v>
      </c>
      <c r="AT199" s="196" t="s">
        <v>136</v>
      </c>
      <c r="AU199" s="196" t="s">
        <v>87</v>
      </c>
      <c r="AY199" s="17" t="s">
        <v>134</v>
      </c>
      <c r="BE199" s="197">
        <f>IF(N199="základní",J199,0)</f>
        <v>0</v>
      </c>
      <c r="BF199" s="197">
        <f>IF(N199="snížená",J199,0)</f>
        <v>0</v>
      </c>
      <c r="BG199" s="197">
        <f>IF(N199="zákl. přenesená",J199,0)</f>
        <v>0</v>
      </c>
      <c r="BH199" s="197">
        <f>IF(N199="sníž. přenesená",J199,0)</f>
        <v>0</v>
      </c>
      <c r="BI199" s="197">
        <f>IF(N199="nulová",J199,0)</f>
        <v>0</v>
      </c>
      <c r="BJ199" s="17" t="s">
        <v>85</v>
      </c>
      <c r="BK199" s="197">
        <f>ROUND(I199*H199,2)</f>
        <v>0</v>
      </c>
      <c r="BL199" s="17" t="s">
        <v>141</v>
      </c>
      <c r="BM199" s="196" t="s">
        <v>257</v>
      </c>
    </row>
    <row r="200" spans="1:65" s="2" customFormat="1">
      <c r="A200" s="34"/>
      <c r="B200" s="35"/>
      <c r="C200" s="36"/>
      <c r="D200" s="198" t="s">
        <v>143</v>
      </c>
      <c r="E200" s="36"/>
      <c r="F200" s="199" t="s">
        <v>258</v>
      </c>
      <c r="G200" s="36"/>
      <c r="H200" s="36"/>
      <c r="I200" s="200"/>
      <c r="J200" s="36"/>
      <c r="K200" s="36"/>
      <c r="L200" s="39"/>
      <c r="M200" s="201"/>
      <c r="N200" s="202"/>
      <c r="O200" s="71"/>
      <c r="P200" s="71"/>
      <c r="Q200" s="71"/>
      <c r="R200" s="71"/>
      <c r="S200" s="71"/>
      <c r="T200" s="72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T200" s="17" t="s">
        <v>143</v>
      </c>
      <c r="AU200" s="17" t="s">
        <v>87</v>
      </c>
    </row>
    <row r="201" spans="1:65" s="12" customFormat="1" ht="22.9" customHeight="1">
      <c r="B201" s="170"/>
      <c r="C201" s="171"/>
      <c r="D201" s="172" t="s">
        <v>76</v>
      </c>
      <c r="E201" s="184" t="s">
        <v>152</v>
      </c>
      <c r="F201" s="184" t="s">
        <v>259</v>
      </c>
      <c r="G201" s="171"/>
      <c r="H201" s="171"/>
      <c r="I201" s="174"/>
      <c r="J201" s="185">
        <f>BK201</f>
        <v>0</v>
      </c>
      <c r="K201" s="171"/>
      <c r="L201" s="176"/>
      <c r="M201" s="177"/>
      <c r="N201" s="178"/>
      <c r="O201" s="178"/>
      <c r="P201" s="179">
        <f>SUM(P202:P251)</f>
        <v>0</v>
      </c>
      <c r="Q201" s="178"/>
      <c r="R201" s="179">
        <f>SUM(R202:R251)</f>
        <v>33.726630499999999</v>
      </c>
      <c r="S201" s="178"/>
      <c r="T201" s="180">
        <f>SUM(T202:T251)</f>
        <v>0</v>
      </c>
      <c r="AR201" s="181" t="s">
        <v>85</v>
      </c>
      <c r="AT201" s="182" t="s">
        <v>76</v>
      </c>
      <c r="AU201" s="182" t="s">
        <v>85</v>
      </c>
      <c r="AY201" s="181" t="s">
        <v>134</v>
      </c>
      <c r="BK201" s="183">
        <f>SUM(BK202:BK251)</f>
        <v>0</v>
      </c>
    </row>
    <row r="202" spans="1:65" s="2" customFormat="1" ht="16.5" customHeight="1">
      <c r="A202" s="34"/>
      <c r="B202" s="35"/>
      <c r="C202" s="186" t="s">
        <v>260</v>
      </c>
      <c r="D202" s="186" t="s">
        <v>136</v>
      </c>
      <c r="E202" s="187" t="s">
        <v>261</v>
      </c>
      <c r="F202" s="188" t="s">
        <v>262</v>
      </c>
      <c r="G202" s="189" t="s">
        <v>155</v>
      </c>
      <c r="H202" s="190">
        <v>1.22</v>
      </c>
      <c r="I202" s="191"/>
      <c r="J202" s="190">
        <f>ROUND(I202*H202,2)</f>
        <v>0</v>
      </c>
      <c r="K202" s="188" t="s">
        <v>140</v>
      </c>
      <c r="L202" s="39"/>
      <c r="M202" s="192" t="s">
        <v>1</v>
      </c>
      <c r="N202" s="193" t="s">
        <v>42</v>
      </c>
      <c r="O202" s="71"/>
      <c r="P202" s="194">
        <f>O202*H202</f>
        <v>0</v>
      </c>
      <c r="Q202" s="194">
        <v>2.8967999999999998</v>
      </c>
      <c r="R202" s="194">
        <f>Q202*H202</f>
        <v>3.5340959999999999</v>
      </c>
      <c r="S202" s="194">
        <v>0</v>
      </c>
      <c r="T202" s="195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96" t="s">
        <v>141</v>
      </c>
      <c r="AT202" s="196" t="s">
        <v>136</v>
      </c>
      <c r="AU202" s="196" t="s">
        <v>87</v>
      </c>
      <c r="AY202" s="17" t="s">
        <v>134</v>
      </c>
      <c r="BE202" s="197">
        <f>IF(N202="základní",J202,0)</f>
        <v>0</v>
      </c>
      <c r="BF202" s="197">
        <f>IF(N202="snížená",J202,0)</f>
        <v>0</v>
      </c>
      <c r="BG202" s="197">
        <f>IF(N202="zákl. přenesená",J202,0)</f>
        <v>0</v>
      </c>
      <c r="BH202" s="197">
        <f>IF(N202="sníž. přenesená",J202,0)</f>
        <v>0</v>
      </c>
      <c r="BI202" s="197">
        <f>IF(N202="nulová",J202,0)</f>
        <v>0</v>
      </c>
      <c r="BJ202" s="17" t="s">
        <v>85</v>
      </c>
      <c r="BK202" s="197">
        <f>ROUND(I202*H202,2)</f>
        <v>0</v>
      </c>
      <c r="BL202" s="17" t="s">
        <v>141</v>
      </c>
      <c r="BM202" s="196" t="s">
        <v>263</v>
      </c>
    </row>
    <row r="203" spans="1:65" s="2" customFormat="1" ht="29.25">
      <c r="A203" s="34"/>
      <c r="B203" s="35"/>
      <c r="C203" s="36"/>
      <c r="D203" s="198" t="s">
        <v>143</v>
      </c>
      <c r="E203" s="36"/>
      <c r="F203" s="199" t="s">
        <v>264</v>
      </c>
      <c r="G203" s="36"/>
      <c r="H203" s="36"/>
      <c r="I203" s="200"/>
      <c r="J203" s="36"/>
      <c r="K203" s="36"/>
      <c r="L203" s="39"/>
      <c r="M203" s="201"/>
      <c r="N203" s="202"/>
      <c r="O203" s="71"/>
      <c r="P203" s="71"/>
      <c r="Q203" s="71"/>
      <c r="R203" s="71"/>
      <c r="S203" s="71"/>
      <c r="T203" s="72"/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T203" s="17" t="s">
        <v>143</v>
      </c>
      <c r="AU203" s="17" t="s">
        <v>87</v>
      </c>
    </row>
    <row r="204" spans="1:65" s="14" customFormat="1">
      <c r="B204" s="213"/>
      <c r="C204" s="214"/>
      <c r="D204" s="198" t="s">
        <v>145</v>
      </c>
      <c r="E204" s="215" t="s">
        <v>1</v>
      </c>
      <c r="F204" s="216" t="s">
        <v>265</v>
      </c>
      <c r="G204" s="214"/>
      <c r="H204" s="217">
        <v>1.22</v>
      </c>
      <c r="I204" s="218"/>
      <c r="J204" s="214"/>
      <c r="K204" s="214"/>
      <c r="L204" s="219"/>
      <c r="M204" s="220"/>
      <c r="N204" s="221"/>
      <c r="O204" s="221"/>
      <c r="P204" s="221"/>
      <c r="Q204" s="221"/>
      <c r="R204" s="221"/>
      <c r="S204" s="221"/>
      <c r="T204" s="222"/>
      <c r="AT204" s="223" t="s">
        <v>145</v>
      </c>
      <c r="AU204" s="223" t="s">
        <v>87</v>
      </c>
      <c r="AV204" s="14" t="s">
        <v>87</v>
      </c>
      <c r="AW204" s="14" t="s">
        <v>33</v>
      </c>
      <c r="AX204" s="14" t="s">
        <v>85</v>
      </c>
      <c r="AY204" s="223" t="s">
        <v>134</v>
      </c>
    </row>
    <row r="205" spans="1:65" s="2" customFormat="1" ht="16.5" customHeight="1">
      <c r="A205" s="34"/>
      <c r="B205" s="35"/>
      <c r="C205" s="186" t="s">
        <v>266</v>
      </c>
      <c r="D205" s="186" t="s">
        <v>136</v>
      </c>
      <c r="E205" s="187" t="s">
        <v>267</v>
      </c>
      <c r="F205" s="188" t="s">
        <v>268</v>
      </c>
      <c r="G205" s="189" t="s">
        <v>155</v>
      </c>
      <c r="H205" s="190">
        <v>8.75</v>
      </c>
      <c r="I205" s="191"/>
      <c r="J205" s="190">
        <f>ROUND(I205*H205,2)</f>
        <v>0</v>
      </c>
      <c r="K205" s="188" t="s">
        <v>140</v>
      </c>
      <c r="L205" s="39"/>
      <c r="M205" s="192" t="s">
        <v>1</v>
      </c>
      <c r="N205" s="193" t="s">
        <v>42</v>
      </c>
      <c r="O205" s="71"/>
      <c r="P205" s="194">
        <f>O205*H205</f>
        <v>0</v>
      </c>
      <c r="Q205" s="194">
        <v>3.11388</v>
      </c>
      <c r="R205" s="194">
        <f>Q205*H205</f>
        <v>27.246449999999999</v>
      </c>
      <c r="S205" s="194">
        <v>0</v>
      </c>
      <c r="T205" s="195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96" t="s">
        <v>141</v>
      </c>
      <c r="AT205" s="196" t="s">
        <v>136</v>
      </c>
      <c r="AU205" s="196" t="s">
        <v>87</v>
      </c>
      <c r="AY205" s="17" t="s">
        <v>134</v>
      </c>
      <c r="BE205" s="197">
        <f>IF(N205="základní",J205,0)</f>
        <v>0</v>
      </c>
      <c r="BF205" s="197">
        <f>IF(N205="snížená",J205,0)</f>
        <v>0</v>
      </c>
      <c r="BG205" s="197">
        <f>IF(N205="zákl. přenesená",J205,0)</f>
        <v>0</v>
      </c>
      <c r="BH205" s="197">
        <f>IF(N205="sníž. přenesená",J205,0)</f>
        <v>0</v>
      </c>
      <c r="BI205" s="197">
        <f>IF(N205="nulová",J205,0)</f>
        <v>0</v>
      </c>
      <c r="BJ205" s="17" t="s">
        <v>85</v>
      </c>
      <c r="BK205" s="197">
        <f>ROUND(I205*H205,2)</f>
        <v>0</v>
      </c>
      <c r="BL205" s="17" t="s">
        <v>141</v>
      </c>
      <c r="BM205" s="196" t="s">
        <v>269</v>
      </c>
    </row>
    <row r="206" spans="1:65" s="2" customFormat="1" ht="29.25">
      <c r="A206" s="34"/>
      <c r="B206" s="35"/>
      <c r="C206" s="36"/>
      <c r="D206" s="198" t="s">
        <v>143</v>
      </c>
      <c r="E206" s="36"/>
      <c r="F206" s="199" t="s">
        <v>270</v>
      </c>
      <c r="G206" s="36"/>
      <c r="H206" s="36"/>
      <c r="I206" s="200"/>
      <c r="J206" s="36"/>
      <c r="K206" s="36"/>
      <c r="L206" s="39"/>
      <c r="M206" s="201"/>
      <c r="N206" s="202"/>
      <c r="O206" s="71"/>
      <c r="P206" s="71"/>
      <c r="Q206" s="71"/>
      <c r="R206" s="71"/>
      <c r="S206" s="71"/>
      <c r="T206" s="72"/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T206" s="17" t="s">
        <v>143</v>
      </c>
      <c r="AU206" s="17" t="s">
        <v>87</v>
      </c>
    </row>
    <row r="207" spans="1:65" s="14" customFormat="1">
      <c r="B207" s="213"/>
      <c r="C207" s="214"/>
      <c r="D207" s="198" t="s">
        <v>145</v>
      </c>
      <c r="E207" s="215" t="s">
        <v>1</v>
      </c>
      <c r="F207" s="216" t="s">
        <v>271</v>
      </c>
      <c r="G207" s="214"/>
      <c r="H207" s="217">
        <v>8.75</v>
      </c>
      <c r="I207" s="218"/>
      <c r="J207" s="214"/>
      <c r="K207" s="214"/>
      <c r="L207" s="219"/>
      <c r="M207" s="220"/>
      <c r="N207" s="221"/>
      <c r="O207" s="221"/>
      <c r="P207" s="221"/>
      <c r="Q207" s="221"/>
      <c r="R207" s="221"/>
      <c r="S207" s="221"/>
      <c r="T207" s="222"/>
      <c r="AT207" s="223" t="s">
        <v>145</v>
      </c>
      <c r="AU207" s="223" t="s">
        <v>87</v>
      </c>
      <c r="AV207" s="14" t="s">
        <v>87</v>
      </c>
      <c r="AW207" s="14" t="s">
        <v>33</v>
      </c>
      <c r="AX207" s="14" t="s">
        <v>85</v>
      </c>
      <c r="AY207" s="223" t="s">
        <v>134</v>
      </c>
    </row>
    <row r="208" spans="1:65" s="2" customFormat="1" ht="16.5" customHeight="1">
      <c r="A208" s="34"/>
      <c r="B208" s="35"/>
      <c r="C208" s="186" t="s">
        <v>272</v>
      </c>
      <c r="D208" s="186" t="s">
        <v>136</v>
      </c>
      <c r="E208" s="187" t="s">
        <v>273</v>
      </c>
      <c r="F208" s="188" t="s">
        <v>274</v>
      </c>
      <c r="G208" s="189" t="s">
        <v>155</v>
      </c>
      <c r="H208" s="190">
        <v>30.63</v>
      </c>
      <c r="I208" s="191"/>
      <c r="J208" s="190">
        <f>ROUND(I208*H208,2)</f>
        <v>0</v>
      </c>
      <c r="K208" s="188" t="s">
        <v>140</v>
      </c>
      <c r="L208" s="39"/>
      <c r="M208" s="192" t="s">
        <v>1</v>
      </c>
      <c r="N208" s="193" t="s">
        <v>42</v>
      </c>
      <c r="O208" s="71"/>
      <c r="P208" s="194">
        <f>O208*H208</f>
        <v>0</v>
      </c>
      <c r="Q208" s="194">
        <v>0</v>
      </c>
      <c r="R208" s="194">
        <f>Q208*H208</f>
        <v>0</v>
      </c>
      <c r="S208" s="194">
        <v>0</v>
      </c>
      <c r="T208" s="195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96" t="s">
        <v>141</v>
      </c>
      <c r="AT208" s="196" t="s">
        <v>136</v>
      </c>
      <c r="AU208" s="196" t="s">
        <v>87</v>
      </c>
      <c r="AY208" s="17" t="s">
        <v>134</v>
      </c>
      <c r="BE208" s="197">
        <f>IF(N208="základní",J208,0)</f>
        <v>0</v>
      </c>
      <c r="BF208" s="197">
        <f>IF(N208="snížená",J208,0)</f>
        <v>0</v>
      </c>
      <c r="BG208" s="197">
        <f>IF(N208="zákl. přenesená",J208,0)</f>
        <v>0</v>
      </c>
      <c r="BH208" s="197">
        <f>IF(N208="sníž. přenesená",J208,0)</f>
        <v>0</v>
      </c>
      <c r="BI208" s="197">
        <f>IF(N208="nulová",J208,0)</f>
        <v>0</v>
      </c>
      <c r="BJ208" s="17" t="s">
        <v>85</v>
      </c>
      <c r="BK208" s="197">
        <f>ROUND(I208*H208,2)</f>
        <v>0</v>
      </c>
      <c r="BL208" s="17" t="s">
        <v>141</v>
      </c>
      <c r="BM208" s="196" t="s">
        <v>275</v>
      </c>
    </row>
    <row r="209" spans="1:65" s="2" customFormat="1" ht="19.5">
      <c r="A209" s="34"/>
      <c r="B209" s="35"/>
      <c r="C209" s="36"/>
      <c r="D209" s="198" t="s">
        <v>143</v>
      </c>
      <c r="E209" s="36"/>
      <c r="F209" s="199" t="s">
        <v>276</v>
      </c>
      <c r="G209" s="36"/>
      <c r="H209" s="36"/>
      <c r="I209" s="200"/>
      <c r="J209" s="36"/>
      <c r="K209" s="36"/>
      <c r="L209" s="39"/>
      <c r="M209" s="201"/>
      <c r="N209" s="202"/>
      <c r="O209" s="71"/>
      <c r="P209" s="71"/>
      <c r="Q209" s="71"/>
      <c r="R209" s="71"/>
      <c r="S209" s="71"/>
      <c r="T209" s="72"/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T209" s="17" t="s">
        <v>143</v>
      </c>
      <c r="AU209" s="17" t="s">
        <v>87</v>
      </c>
    </row>
    <row r="210" spans="1:65" s="14" customFormat="1">
      <c r="B210" s="213"/>
      <c r="C210" s="214"/>
      <c r="D210" s="198" t="s">
        <v>145</v>
      </c>
      <c r="E210" s="215" t="s">
        <v>1</v>
      </c>
      <c r="F210" s="216" t="s">
        <v>277</v>
      </c>
      <c r="G210" s="214"/>
      <c r="H210" s="217">
        <v>23.02</v>
      </c>
      <c r="I210" s="218"/>
      <c r="J210" s="214"/>
      <c r="K210" s="214"/>
      <c r="L210" s="219"/>
      <c r="M210" s="220"/>
      <c r="N210" s="221"/>
      <c r="O210" s="221"/>
      <c r="P210" s="221"/>
      <c r="Q210" s="221"/>
      <c r="R210" s="221"/>
      <c r="S210" s="221"/>
      <c r="T210" s="222"/>
      <c r="AT210" s="223" t="s">
        <v>145</v>
      </c>
      <c r="AU210" s="223" t="s">
        <v>87</v>
      </c>
      <c r="AV210" s="14" t="s">
        <v>87</v>
      </c>
      <c r="AW210" s="14" t="s">
        <v>33</v>
      </c>
      <c r="AX210" s="14" t="s">
        <v>77</v>
      </c>
      <c r="AY210" s="223" t="s">
        <v>134</v>
      </c>
    </row>
    <row r="211" spans="1:65" s="14" customFormat="1">
      <c r="B211" s="213"/>
      <c r="C211" s="214"/>
      <c r="D211" s="198" t="s">
        <v>145</v>
      </c>
      <c r="E211" s="215" t="s">
        <v>1</v>
      </c>
      <c r="F211" s="216" t="s">
        <v>278</v>
      </c>
      <c r="G211" s="214"/>
      <c r="H211" s="217">
        <v>1.1299999999999999</v>
      </c>
      <c r="I211" s="218"/>
      <c r="J211" s="214"/>
      <c r="K211" s="214"/>
      <c r="L211" s="219"/>
      <c r="M211" s="220"/>
      <c r="N211" s="221"/>
      <c r="O211" s="221"/>
      <c r="P211" s="221"/>
      <c r="Q211" s="221"/>
      <c r="R211" s="221"/>
      <c r="S211" s="221"/>
      <c r="T211" s="222"/>
      <c r="AT211" s="223" t="s">
        <v>145</v>
      </c>
      <c r="AU211" s="223" t="s">
        <v>87</v>
      </c>
      <c r="AV211" s="14" t="s">
        <v>87</v>
      </c>
      <c r="AW211" s="14" t="s">
        <v>33</v>
      </c>
      <c r="AX211" s="14" t="s">
        <v>77</v>
      </c>
      <c r="AY211" s="223" t="s">
        <v>134</v>
      </c>
    </row>
    <row r="212" spans="1:65" s="14" customFormat="1">
      <c r="B212" s="213"/>
      <c r="C212" s="214"/>
      <c r="D212" s="198" t="s">
        <v>145</v>
      </c>
      <c r="E212" s="215" t="s">
        <v>1</v>
      </c>
      <c r="F212" s="216" t="s">
        <v>279</v>
      </c>
      <c r="G212" s="214"/>
      <c r="H212" s="217">
        <v>2.66</v>
      </c>
      <c r="I212" s="218"/>
      <c r="J212" s="214"/>
      <c r="K212" s="214"/>
      <c r="L212" s="219"/>
      <c r="M212" s="220"/>
      <c r="N212" s="221"/>
      <c r="O212" s="221"/>
      <c r="P212" s="221"/>
      <c r="Q212" s="221"/>
      <c r="R212" s="221"/>
      <c r="S212" s="221"/>
      <c r="T212" s="222"/>
      <c r="AT212" s="223" t="s">
        <v>145</v>
      </c>
      <c r="AU212" s="223" t="s">
        <v>87</v>
      </c>
      <c r="AV212" s="14" t="s">
        <v>87</v>
      </c>
      <c r="AW212" s="14" t="s">
        <v>33</v>
      </c>
      <c r="AX212" s="14" t="s">
        <v>77</v>
      </c>
      <c r="AY212" s="223" t="s">
        <v>134</v>
      </c>
    </row>
    <row r="213" spans="1:65" s="14" customFormat="1">
      <c r="B213" s="213"/>
      <c r="C213" s="214"/>
      <c r="D213" s="198" t="s">
        <v>145</v>
      </c>
      <c r="E213" s="215" t="s">
        <v>1</v>
      </c>
      <c r="F213" s="216" t="s">
        <v>280</v>
      </c>
      <c r="G213" s="214"/>
      <c r="H213" s="217">
        <v>1.73</v>
      </c>
      <c r="I213" s="218"/>
      <c r="J213" s="214"/>
      <c r="K213" s="214"/>
      <c r="L213" s="219"/>
      <c r="M213" s="220"/>
      <c r="N213" s="221"/>
      <c r="O213" s="221"/>
      <c r="P213" s="221"/>
      <c r="Q213" s="221"/>
      <c r="R213" s="221"/>
      <c r="S213" s="221"/>
      <c r="T213" s="222"/>
      <c r="AT213" s="223" t="s">
        <v>145</v>
      </c>
      <c r="AU213" s="223" t="s">
        <v>87</v>
      </c>
      <c r="AV213" s="14" t="s">
        <v>87</v>
      </c>
      <c r="AW213" s="14" t="s">
        <v>33</v>
      </c>
      <c r="AX213" s="14" t="s">
        <v>77</v>
      </c>
      <c r="AY213" s="223" t="s">
        <v>134</v>
      </c>
    </row>
    <row r="214" spans="1:65" s="14" customFormat="1">
      <c r="B214" s="213"/>
      <c r="C214" s="214"/>
      <c r="D214" s="198" t="s">
        <v>145</v>
      </c>
      <c r="E214" s="215" t="s">
        <v>1</v>
      </c>
      <c r="F214" s="216" t="s">
        <v>281</v>
      </c>
      <c r="G214" s="214"/>
      <c r="H214" s="217">
        <v>0.17</v>
      </c>
      <c r="I214" s="218"/>
      <c r="J214" s="214"/>
      <c r="K214" s="214"/>
      <c r="L214" s="219"/>
      <c r="M214" s="220"/>
      <c r="N214" s="221"/>
      <c r="O214" s="221"/>
      <c r="P214" s="221"/>
      <c r="Q214" s="221"/>
      <c r="R214" s="221"/>
      <c r="S214" s="221"/>
      <c r="T214" s="222"/>
      <c r="AT214" s="223" t="s">
        <v>145</v>
      </c>
      <c r="AU214" s="223" t="s">
        <v>87</v>
      </c>
      <c r="AV214" s="14" t="s">
        <v>87</v>
      </c>
      <c r="AW214" s="14" t="s">
        <v>33</v>
      </c>
      <c r="AX214" s="14" t="s">
        <v>77</v>
      </c>
      <c r="AY214" s="223" t="s">
        <v>134</v>
      </c>
    </row>
    <row r="215" spans="1:65" s="14" customFormat="1">
      <c r="B215" s="213"/>
      <c r="C215" s="214"/>
      <c r="D215" s="198" t="s">
        <v>145</v>
      </c>
      <c r="E215" s="215" t="s">
        <v>1</v>
      </c>
      <c r="F215" s="216" t="s">
        <v>282</v>
      </c>
      <c r="G215" s="214"/>
      <c r="H215" s="217">
        <v>1.92</v>
      </c>
      <c r="I215" s="218"/>
      <c r="J215" s="214"/>
      <c r="K215" s="214"/>
      <c r="L215" s="219"/>
      <c r="M215" s="220"/>
      <c r="N215" s="221"/>
      <c r="O215" s="221"/>
      <c r="P215" s="221"/>
      <c r="Q215" s="221"/>
      <c r="R215" s="221"/>
      <c r="S215" s="221"/>
      <c r="T215" s="222"/>
      <c r="AT215" s="223" t="s">
        <v>145</v>
      </c>
      <c r="AU215" s="223" t="s">
        <v>87</v>
      </c>
      <c r="AV215" s="14" t="s">
        <v>87</v>
      </c>
      <c r="AW215" s="14" t="s">
        <v>33</v>
      </c>
      <c r="AX215" s="14" t="s">
        <v>77</v>
      </c>
      <c r="AY215" s="223" t="s">
        <v>134</v>
      </c>
    </row>
    <row r="216" spans="1:65" s="15" customFormat="1">
      <c r="B216" s="224"/>
      <c r="C216" s="225"/>
      <c r="D216" s="198" t="s">
        <v>145</v>
      </c>
      <c r="E216" s="226" t="s">
        <v>1</v>
      </c>
      <c r="F216" s="227" t="s">
        <v>168</v>
      </c>
      <c r="G216" s="225"/>
      <c r="H216" s="228">
        <v>30.63</v>
      </c>
      <c r="I216" s="229"/>
      <c r="J216" s="225"/>
      <c r="K216" s="225"/>
      <c r="L216" s="230"/>
      <c r="M216" s="231"/>
      <c r="N216" s="232"/>
      <c r="O216" s="232"/>
      <c r="P216" s="232"/>
      <c r="Q216" s="232"/>
      <c r="R216" s="232"/>
      <c r="S216" s="232"/>
      <c r="T216" s="233"/>
      <c r="AT216" s="234" t="s">
        <v>145</v>
      </c>
      <c r="AU216" s="234" t="s">
        <v>87</v>
      </c>
      <c r="AV216" s="15" t="s">
        <v>141</v>
      </c>
      <c r="AW216" s="15" t="s">
        <v>33</v>
      </c>
      <c r="AX216" s="15" t="s">
        <v>85</v>
      </c>
      <c r="AY216" s="234" t="s">
        <v>134</v>
      </c>
    </row>
    <row r="217" spans="1:65" s="2" customFormat="1" ht="16.5" customHeight="1">
      <c r="A217" s="34"/>
      <c r="B217" s="35"/>
      <c r="C217" s="186" t="s">
        <v>283</v>
      </c>
      <c r="D217" s="186" t="s">
        <v>136</v>
      </c>
      <c r="E217" s="187" t="s">
        <v>284</v>
      </c>
      <c r="F217" s="188" t="s">
        <v>285</v>
      </c>
      <c r="G217" s="189" t="s">
        <v>190</v>
      </c>
      <c r="H217" s="190">
        <v>70.86</v>
      </c>
      <c r="I217" s="191"/>
      <c r="J217" s="190">
        <f>ROUND(I217*H217,2)</f>
        <v>0</v>
      </c>
      <c r="K217" s="188" t="s">
        <v>140</v>
      </c>
      <c r="L217" s="39"/>
      <c r="M217" s="192" t="s">
        <v>1</v>
      </c>
      <c r="N217" s="193" t="s">
        <v>42</v>
      </c>
      <c r="O217" s="71"/>
      <c r="P217" s="194">
        <f>O217*H217</f>
        <v>0</v>
      </c>
      <c r="Q217" s="194">
        <v>7.26E-3</v>
      </c>
      <c r="R217" s="194">
        <f>Q217*H217</f>
        <v>0.5144436</v>
      </c>
      <c r="S217" s="194">
        <v>0</v>
      </c>
      <c r="T217" s="195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96" t="s">
        <v>141</v>
      </c>
      <c r="AT217" s="196" t="s">
        <v>136</v>
      </c>
      <c r="AU217" s="196" t="s">
        <v>87</v>
      </c>
      <c r="AY217" s="17" t="s">
        <v>134</v>
      </c>
      <c r="BE217" s="197">
        <f>IF(N217="základní",J217,0)</f>
        <v>0</v>
      </c>
      <c r="BF217" s="197">
        <f>IF(N217="snížená",J217,0)</f>
        <v>0</v>
      </c>
      <c r="BG217" s="197">
        <f>IF(N217="zákl. přenesená",J217,0)</f>
        <v>0</v>
      </c>
      <c r="BH217" s="197">
        <f>IF(N217="sníž. přenesená",J217,0)</f>
        <v>0</v>
      </c>
      <c r="BI217" s="197">
        <f>IF(N217="nulová",J217,0)</f>
        <v>0</v>
      </c>
      <c r="BJ217" s="17" t="s">
        <v>85</v>
      </c>
      <c r="BK217" s="197">
        <f>ROUND(I217*H217,2)</f>
        <v>0</v>
      </c>
      <c r="BL217" s="17" t="s">
        <v>141</v>
      </c>
      <c r="BM217" s="196" t="s">
        <v>286</v>
      </c>
    </row>
    <row r="218" spans="1:65" s="2" customFormat="1" ht="29.25">
      <c r="A218" s="34"/>
      <c r="B218" s="35"/>
      <c r="C218" s="36"/>
      <c r="D218" s="198" t="s">
        <v>143</v>
      </c>
      <c r="E218" s="36"/>
      <c r="F218" s="199" t="s">
        <v>287</v>
      </c>
      <c r="G218" s="36"/>
      <c r="H218" s="36"/>
      <c r="I218" s="200"/>
      <c r="J218" s="36"/>
      <c r="K218" s="36"/>
      <c r="L218" s="39"/>
      <c r="M218" s="201"/>
      <c r="N218" s="202"/>
      <c r="O218" s="71"/>
      <c r="P218" s="71"/>
      <c r="Q218" s="71"/>
      <c r="R218" s="71"/>
      <c r="S218" s="71"/>
      <c r="T218" s="72"/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T218" s="17" t="s">
        <v>143</v>
      </c>
      <c r="AU218" s="17" t="s">
        <v>87</v>
      </c>
    </row>
    <row r="219" spans="1:65" s="13" customFormat="1">
      <c r="B219" s="203"/>
      <c r="C219" s="204"/>
      <c r="D219" s="198" t="s">
        <v>145</v>
      </c>
      <c r="E219" s="205" t="s">
        <v>1</v>
      </c>
      <c r="F219" s="206" t="s">
        <v>288</v>
      </c>
      <c r="G219" s="204"/>
      <c r="H219" s="205" t="s">
        <v>1</v>
      </c>
      <c r="I219" s="207"/>
      <c r="J219" s="204"/>
      <c r="K219" s="204"/>
      <c r="L219" s="208"/>
      <c r="M219" s="209"/>
      <c r="N219" s="210"/>
      <c r="O219" s="210"/>
      <c r="P219" s="210"/>
      <c r="Q219" s="210"/>
      <c r="R219" s="210"/>
      <c r="S219" s="210"/>
      <c r="T219" s="211"/>
      <c r="AT219" s="212" t="s">
        <v>145</v>
      </c>
      <c r="AU219" s="212" t="s">
        <v>87</v>
      </c>
      <c r="AV219" s="13" t="s">
        <v>85</v>
      </c>
      <c r="AW219" s="13" t="s">
        <v>33</v>
      </c>
      <c r="AX219" s="13" t="s">
        <v>77</v>
      </c>
      <c r="AY219" s="212" t="s">
        <v>134</v>
      </c>
    </row>
    <row r="220" spans="1:65" s="14" customFormat="1">
      <c r="B220" s="213"/>
      <c r="C220" s="214"/>
      <c r="D220" s="198" t="s">
        <v>145</v>
      </c>
      <c r="E220" s="215" t="s">
        <v>1</v>
      </c>
      <c r="F220" s="216" t="s">
        <v>289</v>
      </c>
      <c r="G220" s="214"/>
      <c r="H220" s="217">
        <v>36.590000000000003</v>
      </c>
      <c r="I220" s="218"/>
      <c r="J220" s="214"/>
      <c r="K220" s="214"/>
      <c r="L220" s="219"/>
      <c r="M220" s="220"/>
      <c r="N220" s="221"/>
      <c r="O220" s="221"/>
      <c r="P220" s="221"/>
      <c r="Q220" s="221"/>
      <c r="R220" s="221"/>
      <c r="S220" s="221"/>
      <c r="T220" s="222"/>
      <c r="AT220" s="223" t="s">
        <v>145</v>
      </c>
      <c r="AU220" s="223" t="s">
        <v>87</v>
      </c>
      <c r="AV220" s="14" t="s">
        <v>87</v>
      </c>
      <c r="AW220" s="14" t="s">
        <v>33</v>
      </c>
      <c r="AX220" s="14" t="s">
        <v>77</v>
      </c>
      <c r="AY220" s="223" t="s">
        <v>134</v>
      </c>
    </row>
    <row r="221" spans="1:65" s="14" customFormat="1">
      <c r="B221" s="213"/>
      <c r="C221" s="214"/>
      <c r="D221" s="198" t="s">
        <v>145</v>
      </c>
      <c r="E221" s="215" t="s">
        <v>1</v>
      </c>
      <c r="F221" s="216" t="s">
        <v>290</v>
      </c>
      <c r="G221" s="214"/>
      <c r="H221" s="217">
        <v>4.08</v>
      </c>
      <c r="I221" s="218"/>
      <c r="J221" s="214"/>
      <c r="K221" s="214"/>
      <c r="L221" s="219"/>
      <c r="M221" s="220"/>
      <c r="N221" s="221"/>
      <c r="O221" s="221"/>
      <c r="P221" s="221"/>
      <c r="Q221" s="221"/>
      <c r="R221" s="221"/>
      <c r="S221" s="221"/>
      <c r="T221" s="222"/>
      <c r="AT221" s="223" t="s">
        <v>145</v>
      </c>
      <c r="AU221" s="223" t="s">
        <v>87</v>
      </c>
      <c r="AV221" s="14" t="s">
        <v>87</v>
      </c>
      <c r="AW221" s="14" t="s">
        <v>33</v>
      </c>
      <c r="AX221" s="14" t="s">
        <v>77</v>
      </c>
      <c r="AY221" s="223" t="s">
        <v>134</v>
      </c>
    </row>
    <row r="222" spans="1:65" s="14" customFormat="1">
      <c r="B222" s="213"/>
      <c r="C222" s="214"/>
      <c r="D222" s="198" t="s">
        <v>145</v>
      </c>
      <c r="E222" s="215" t="s">
        <v>1</v>
      </c>
      <c r="F222" s="216" t="s">
        <v>291</v>
      </c>
      <c r="G222" s="214"/>
      <c r="H222" s="217">
        <v>15.5</v>
      </c>
      <c r="I222" s="218"/>
      <c r="J222" s="214"/>
      <c r="K222" s="214"/>
      <c r="L222" s="219"/>
      <c r="M222" s="220"/>
      <c r="N222" s="221"/>
      <c r="O222" s="221"/>
      <c r="P222" s="221"/>
      <c r="Q222" s="221"/>
      <c r="R222" s="221"/>
      <c r="S222" s="221"/>
      <c r="T222" s="222"/>
      <c r="AT222" s="223" t="s">
        <v>145</v>
      </c>
      <c r="AU222" s="223" t="s">
        <v>87</v>
      </c>
      <c r="AV222" s="14" t="s">
        <v>87</v>
      </c>
      <c r="AW222" s="14" t="s">
        <v>33</v>
      </c>
      <c r="AX222" s="14" t="s">
        <v>77</v>
      </c>
      <c r="AY222" s="223" t="s">
        <v>134</v>
      </c>
    </row>
    <row r="223" spans="1:65" s="14" customFormat="1">
      <c r="B223" s="213"/>
      <c r="C223" s="214"/>
      <c r="D223" s="198" t="s">
        <v>145</v>
      </c>
      <c r="E223" s="215" t="s">
        <v>1</v>
      </c>
      <c r="F223" s="216" t="s">
        <v>292</v>
      </c>
      <c r="G223" s="214"/>
      <c r="H223" s="217">
        <v>6.72</v>
      </c>
      <c r="I223" s="218"/>
      <c r="J223" s="214"/>
      <c r="K223" s="214"/>
      <c r="L223" s="219"/>
      <c r="M223" s="220"/>
      <c r="N223" s="221"/>
      <c r="O223" s="221"/>
      <c r="P223" s="221"/>
      <c r="Q223" s="221"/>
      <c r="R223" s="221"/>
      <c r="S223" s="221"/>
      <c r="T223" s="222"/>
      <c r="AT223" s="223" t="s">
        <v>145</v>
      </c>
      <c r="AU223" s="223" t="s">
        <v>87</v>
      </c>
      <c r="AV223" s="14" t="s">
        <v>87</v>
      </c>
      <c r="AW223" s="14" t="s">
        <v>33</v>
      </c>
      <c r="AX223" s="14" t="s">
        <v>77</v>
      </c>
      <c r="AY223" s="223" t="s">
        <v>134</v>
      </c>
    </row>
    <row r="224" spans="1:65" s="14" customFormat="1">
      <c r="B224" s="213"/>
      <c r="C224" s="214"/>
      <c r="D224" s="198" t="s">
        <v>145</v>
      </c>
      <c r="E224" s="215" t="s">
        <v>1</v>
      </c>
      <c r="F224" s="216" t="s">
        <v>293</v>
      </c>
      <c r="G224" s="214"/>
      <c r="H224" s="217">
        <v>0.95</v>
      </c>
      <c r="I224" s="218"/>
      <c r="J224" s="214"/>
      <c r="K224" s="214"/>
      <c r="L224" s="219"/>
      <c r="M224" s="220"/>
      <c r="N224" s="221"/>
      <c r="O224" s="221"/>
      <c r="P224" s="221"/>
      <c r="Q224" s="221"/>
      <c r="R224" s="221"/>
      <c r="S224" s="221"/>
      <c r="T224" s="222"/>
      <c r="AT224" s="223" t="s">
        <v>145</v>
      </c>
      <c r="AU224" s="223" t="s">
        <v>87</v>
      </c>
      <c r="AV224" s="14" t="s">
        <v>87</v>
      </c>
      <c r="AW224" s="14" t="s">
        <v>33</v>
      </c>
      <c r="AX224" s="14" t="s">
        <v>77</v>
      </c>
      <c r="AY224" s="223" t="s">
        <v>134</v>
      </c>
    </row>
    <row r="225" spans="1:65" s="14" customFormat="1">
      <c r="B225" s="213"/>
      <c r="C225" s="214"/>
      <c r="D225" s="198" t="s">
        <v>145</v>
      </c>
      <c r="E225" s="215" t="s">
        <v>1</v>
      </c>
      <c r="F225" s="216" t="s">
        <v>294</v>
      </c>
      <c r="G225" s="214"/>
      <c r="H225" s="217">
        <v>7.02</v>
      </c>
      <c r="I225" s="218"/>
      <c r="J225" s="214"/>
      <c r="K225" s="214"/>
      <c r="L225" s="219"/>
      <c r="M225" s="220"/>
      <c r="N225" s="221"/>
      <c r="O225" s="221"/>
      <c r="P225" s="221"/>
      <c r="Q225" s="221"/>
      <c r="R225" s="221"/>
      <c r="S225" s="221"/>
      <c r="T225" s="222"/>
      <c r="AT225" s="223" t="s">
        <v>145</v>
      </c>
      <c r="AU225" s="223" t="s">
        <v>87</v>
      </c>
      <c r="AV225" s="14" t="s">
        <v>87</v>
      </c>
      <c r="AW225" s="14" t="s">
        <v>33</v>
      </c>
      <c r="AX225" s="14" t="s">
        <v>77</v>
      </c>
      <c r="AY225" s="223" t="s">
        <v>134</v>
      </c>
    </row>
    <row r="226" spans="1:65" s="15" customFormat="1">
      <c r="B226" s="224"/>
      <c r="C226" s="225"/>
      <c r="D226" s="198" t="s">
        <v>145</v>
      </c>
      <c r="E226" s="226" t="s">
        <v>1</v>
      </c>
      <c r="F226" s="227" t="s">
        <v>168</v>
      </c>
      <c r="G226" s="225"/>
      <c r="H226" s="228">
        <v>70.86</v>
      </c>
      <c r="I226" s="229"/>
      <c r="J226" s="225"/>
      <c r="K226" s="225"/>
      <c r="L226" s="230"/>
      <c r="M226" s="231"/>
      <c r="N226" s="232"/>
      <c r="O226" s="232"/>
      <c r="P226" s="232"/>
      <c r="Q226" s="232"/>
      <c r="R226" s="232"/>
      <c r="S226" s="232"/>
      <c r="T226" s="233"/>
      <c r="AT226" s="234" t="s">
        <v>145</v>
      </c>
      <c r="AU226" s="234" t="s">
        <v>87</v>
      </c>
      <c r="AV226" s="15" t="s">
        <v>141</v>
      </c>
      <c r="AW226" s="15" t="s">
        <v>33</v>
      </c>
      <c r="AX226" s="15" t="s">
        <v>85</v>
      </c>
      <c r="AY226" s="234" t="s">
        <v>134</v>
      </c>
    </row>
    <row r="227" spans="1:65" s="2" customFormat="1" ht="16.5" customHeight="1">
      <c r="A227" s="34"/>
      <c r="B227" s="35"/>
      <c r="C227" s="186" t="s">
        <v>7</v>
      </c>
      <c r="D227" s="186" t="s">
        <v>136</v>
      </c>
      <c r="E227" s="187" t="s">
        <v>295</v>
      </c>
      <c r="F227" s="188" t="s">
        <v>296</v>
      </c>
      <c r="G227" s="189" t="s">
        <v>190</v>
      </c>
      <c r="H227" s="190">
        <v>70.86</v>
      </c>
      <c r="I227" s="191"/>
      <c r="J227" s="190">
        <f>ROUND(I227*H227,2)</f>
        <v>0</v>
      </c>
      <c r="K227" s="188" t="s">
        <v>140</v>
      </c>
      <c r="L227" s="39"/>
      <c r="M227" s="192" t="s">
        <v>1</v>
      </c>
      <c r="N227" s="193" t="s">
        <v>42</v>
      </c>
      <c r="O227" s="71"/>
      <c r="P227" s="194">
        <f>O227*H227</f>
        <v>0</v>
      </c>
      <c r="Q227" s="194">
        <v>8.5999999999999998E-4</v>
      </c>
      <c r="R227" s="194">
        <f>Q227*H227</f>
        <v>6.0939599999999997E-2</v>
      </c>
      <c r="S227" s="194">
        <v>0</v>
      </c>
      <c r="T227" s="195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96" t="s">
        <v>141</v>
      </c>
      <c r="AT227" s="196" t="s">
        <v>136</v>
      </c>
      <c r="AU227" s="196" t="s">
        <v>87</v>
      </c>
      <c r="AY227" s="17" t="s">
        <v>134</v>
      </c>
      <c r="BE227" s="197">
        <f>IF(N227="základní",J227,0)</f>
        <v>0</v>
      </c>
      <c r="BF227" s="197">
        <f>IF(N227="snížená",J227,0)</f>
        <v>0</v>
      </c>
      <c r="BG227" s="197">
        <f>IF(N227="zákl. přenesená",J227,0)</f>
        <v>0</v>
      </c>
      <c r="BH227" s="197">
        <f>IF(N227="sníž. přenesená",J227,0)</f>
        <v>0</v>
      </c>
      <c r="BI227" s="197">
        <f>IF(N227="nulová",J227,0)</f>
        <v>0</v>
      </c>
      <c r="BJ227" s="17" t="s">
        <v>85</v>
      </c>
      <c r="BK227" s="197">
        <f>ROUND(I227*H227,2)</f>
        <v>0</v>
      </c>
      <c r="BL227" s="17" t="s">
        <v>141</v>
      </c>
      <c r="BM227" s="196" t="s">
        <v>297</v>
      </c>
    </row>
    <row r="228" spans="1:65" s="2" customFormat="1" ht="29.25">
      <c r="A228" s="34"/>
      <c r="B228" s="35"/>
      <c r="C228" s="36"/>
      <c r="D228" s="198" t="s">
        <v>143</v>
      </c>
      <c r="E228" s="36"/>
      <c r="F228" s="199" t="s">
        <v>298</v>
      </c>
      <c r="G228" s="36"/>
      <c r="H228" s="36"/>
      <c r="I228" s="200"/>
      <c r="J228" s="36"/>
      <c r="K228" s="36"/>
      <c r="L228" s="39"/>
      <c r="M228" s="201"/>
      <c r="N228" s="202"/>
      <c r="O228" s="71"/>
      <c r="P228" s="71"/>
      <c r="Q228" s="71"/>
      <c r="R228" s="71"/>
      <c r="S228" s="71"/>
      <c r="T228" s="72"/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T228" s="17" t="s">
        <v>143</v>
      </c>
      <c r="AU228" s="17" t="s">
        <v>87</v>
      </c>
    </row>
    <row r="229" spans="1:65" s="2" customFormat="1" ht="16.5" customHeight="1">
      <c r="A229" s="34"/>
      <c r="B229" s="35"/>
      <c r="C229" s="186" t="s">
        <v>299</v>
      </c>
      <c r="D229" s="186" t="s">
        <v>136</v>
      </c>
      <c r="E229" s="187" t="s">
        <v>300</v>
      </c>
      <c r="F229" s="188" t="s">
        <v>301</v>
      </c>
      <c r="G229" s="189" t="s">
        <v>208</v>
      </c>
      <c r="H229" s="190">
        <v>0.41</v>
      </c>
      <c r="I229" s="191"/>
      <c r="J229" s="190">
        <f>ROUND(I229*H229,2)</f>
        <v>0</v>
      </c>
      <c r="K229" s="188" t="s">
        <v>140</v>
      </c>
      <c r="L229" s="39"/>
      <c r="M229" s="192" t="s">
        <v>1</v>
      </c>
      <c r="N229" s="193" t="s">
        <v>42</v>
      </c>
      <c r="O229" s="71"/>
      <c r="P229" s="194">
        <f>O229*H229</f>
        <v>0</v>
      </c>
      <c r="Q229" s="194">
        <v>1.09528</v>
      </c>
      <c r="R229" s="194">
        <f>Q229*H229</f>
        <v>0.44906479999999999</v>
      </c>
      <c r="S229" s="194">
        <v>0</v>
      </c>
      <c r="T229" s="195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196" t="s">
        <v>141</v>
      </c>
      <c r="AT229" s="196" t="s">
        <v>136</v>
      </c>
      <c r="AU229" s="196" t="s">
        <v>87</v>
      </c>
      <c r="AY229" s="17" t="s">
        <v>134</v>
      </c>
      <c r="BE229" s="197">
        <f>IF(N229="základní",J229,0)</f>
        <v>0</v>
      </c>
      <c r="BF229" s="197">
        <f>IF(N229="snížená",J229,0)</f>
        <v>0</v>
      </c>
      <c r="BG229" s="197">
        <f>IF(N229="zákl. přenesená",J229,0)</f>
        <v>0</v>
      </c>
      <c r="BH229" s="197">
        <f>IF(N229="sníž. přenesená",J229,0)</f>
        <v>0</v>
      </c>
      <c r="BI229" s="197">
        <f>IF(N229="nulová",J229,0)</f>
        <v>0</v>
      </c>
      <c r="BJ229" s="17" t="s">
        <v>85</v>
      </c>
      <c r="BK229" s="197">
        <f>ROUND(I229*H229,2)</f>
        <v>0</v>
      </c>
      <c r="BL229" s="17" t="s">
        <v>141</v>
      </c>
      <c r="BM229" s="196" t="s">
        <v>302</v>
      </c>
    </row>
    <row r="230" spans="1:65" s="2" customFormat="1" ht="29.25">
      <c r="A230" s="34"/>
      <c r="B230" s="35"/>
      <c r="C230" s="36"/>
      <c r="D230" s="198" t="s">
        <v>143</v>
      </c>
      <c r="E230" s="36"/>
      <c r="F230" s="199" t="s">
        <v>303</v>
      </c>
      <c r="G230" s="36"/>
      <c r="H230" s="36"/>
      <c r="I230" s="200"/>
      <c r="J230" s="36"/>
      <c r="K230" s="36"/>
      <c r="L230" s="39"/>
      <c r="M230" s="201"/>
      <c r="N230" s="202"/>
      <c r="O230" s="71"/>
      <c r="P230" s="71"/>
      <c r="Q230" s="71"/>
      <c r="R230" s="71"/>
      <c r="S230" s="71"/>
      <c r="T230" s="72"/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T230" s="17" t="s">
        <v>143</v>
      </c>
      <c r="AU230" s="17" t="s">
        <v>87</v>
      </c>
    </row>
    <row r="231" spans="1:65" s="13" customFormat="1">
      <c r="B231" s="203"/>
      <c r="C231" s="204"/>
      <c r="D231" s="198" t="s">
        <v>145</v>
      </c>
      <c r="E231" s="205" t="s">
        <v>1</v>
      </c>
      <c r="F231" s="206" t="s">
        <v>288</v>
      </c>
      <c r="G231" s="204"/>
      <c r="H231" s="205" t="s">
        <v>1</v>
      </c>
      <c r="I231" s="207"/>
      <c r="J231" s="204"/>
      <c r="K231" s="204"/>
      <c r="L231" s="208"/>
      <c r="M231" s="209"/>
      <c r="N231" s="210"/>
      <c r="O231" s="210"/>
      <c r="P231" s="210"/>
      <c r="Q231" s="210"/>
      <c r="R231" s="210"/>
      <c r="S231" s="210"/>
      <c r="T231" s="211"/>
      <c r="AT231" s="212" t="s">
        <v>145</v>
      </c>
      <c r="AU231" s="212" t="s">
        <v>87</v>
      </c>
      <c r="AV231" s="13" t="s">
        <v>85</v>
      </c>
      <c r="AW231" s="13" t="s">
        <v>33</v>
      </c>
      <c r="AX231" s="13" t="s">
        <v>77</v>
      </c>
      <c r="AY231" s="212" t="s">
        <v>134</v>
      </c>
    </row>
    <row r="232" spans="1:65" s="14" customFormat="1">
      <c r="B232" s="213"/>
      <c r="C232" s="214"/>
      <c r="D232" s="198" t="s">
        <v>145</v>
      </c>
      <c r="E232" s="215" t="s">
        <v>1</v>
      </c>
      <c r="F232" s="216" t="s">
        <v>304</v>
      </c>
      <c r="G232" s="214"/>
      <c r="H232" s="217">
        <v>0.41</v>
      </c>
      <c r="I232" s="218"/>
      <c r="J232" s="214"/>
      <c r="K232" s="214"/>
      <c r="L232" s="219"/>
      <c r="M232" s="220"/>
      <c r="N232" s="221"/>
      <c r="O232" s="221"/>
      <c r="P232" s="221"/>
      <c r="Q232" s="221"/>
      <c r="R232" s="221"/>
      <c r="S232" s="221"/>
      <c r="T232" s="222"/>
      <c r="AT232" s="223" t="s">
        <v>145</v>
      </c>
      <c r="AU232" s="223" t="s">
        <v>87</v>
      </c>
      <c r="AV232" s="14" t="s">
        <v>87</v>
      </c>
      <c r="AW232" s="14" t="s">
        <v>33</v>
      </c>
      <c r="AX232" s="14" t="s">
        <v>85</v>
      </c>
      <c r="AY232" s="223" t="s">
        <v>134</v>
      </c>
    </row>
    <row r="233" spans="1:65" s="2" customFormat="1" ht="16.5" customHeight="1">
      <c r="A233" s="34"/>
      <c r="B233" s="35"/>
      <c r="C233" s="186" t="s">
        <v>305</v>
      </c>
      <c r="D233" s="186" t="s">
        <v>136</v>
      </c>
      <c r="E233" s="187" t="s">
        <v>306</v>
      </c>
      <c r="F233" s="188" t="s">
        <v>307</v>
      </c>
      <c r="G233" s="189" t="s">
        <v>208</v>
      </c>
      <c r="H233" s="190">
        <v>1.2</v>
      </c>
      <c r="I233" s="191"/>
      <c r="J233" s="190">
        <f>ROUND(I233*H233,2)</f>
        <v>0</v>
      </c>
      <c r="K233" s="188" t="s">
        <v>140</v>
      </c>
      <c r="L233" s="39"/>
      <c r="M233" s="192" t="s">
        <v>1</v>
      </c>
      <c r="N233" s="193" t="s">
        <v>42</v>
      </c>
      <c r="O233" s="71"/>
      <c r="P233" s="194">
        <f>O233*H233</f>
        <v>0</v>
      </c>
      <c r="Q233" s="194">
        <v>1.0556000000000001</v>
      </c>
      <c r="R233" s="194">
        <f>Q233*H233</f>
        <v>1.2667200000000001</v>
      </c>
      <c r="S233" s="194">
        <v>0</v>
      </c>
      <c r="T233" s="195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196" t="s">
        <v>141</v>
      </c>
      <c r="AT233" s="196" t="s">
        <v>136</v>
      </c>
      <c r="AU233" s="196" t="s">
        <v>87</v>
      </c>
      <c r="AY233" s="17" t="s">
        <v>134</v>
      </c>
      <c r="BE233" s="197">
        <f>IF(N233="základní",J233,0)</f>
        <v>0</v>
      </c>
      <c r="BF233" s="197">
        <f>IF(N233="snížená",J233,0)</f>
        <v>0</v>
      </c>
      <c r="BG233" s="197">
        <f>IF(N233="zákl. přenesená",J233,0)</f>
        <v>0</v>
      </c>
      <c r="BH233" s="197">
        <f>IF(N233="sníž. přenesená",J233,0)</f>
        <v>0</v>
      </c>
      <c r="BI233" s="197">
        <f>IF(N233="nulová",J233,0)</f>
        <v>0</v>
      </c>
      <c r="BJ233" s="17" t="s">
        <v>85</v>
      </c>
      <c r="BK233" s="197">
        <f>ROUND(I233*H233,2)</f>
        <v>0</v>
      </c>
      <c r="BL233" s="17" t="s">
        <v>141</v>
      </c>
      <c r="BM233" s="196" t="s">
        <v>308</v>
      </c>
    </row>
    <row r="234" spans="1:65" s="2" customFormat="1" ht="29.25">
      <c r="A234" s="34"/>
      <c r="B234" s="35"/>
      <c r="C234" s="36"/>
      <c r="D234" s="198" t="s">
        <v>143</v>
      </c>
      <c r="E234" s="36"/>
      <c r="F234" s="199" t="s">
        <v>309</v>
      </c>
      <c r="G234" s="36"/>
      <c r="H234" s="36"/>
      <c r="I234" s="200"/>
      <c r="J234" s="36"/>
      <c r="K234" s="36"/>
      <c r="L234" s="39"/>
      <c r="M234" s="201"/>
      <c r="N234" s="202"/>
      <c r="O234" s="71"/>
      <c r="P234" s="71"/>
      <c r="Q234" s="71"/>
      <c r="R234" s="71"/>
      <c r="S234" s="71"/>
      <c r="T234" s="72"/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T234" s="17" t="s">
        <v>143</v>
      </c>
      <c r="AU234" s="17" t="s">
        <v>87</v>
      </c>
    </row>
    <row r="235" spans="1:65" s="13" customFormat="1">
      <c r="B235" s="203"/>
      <c r="C235" s="204"/>
      <c r="D235" s="198" t="s">
        <v>145</v>
      </c>
      <c r="E235" s="205" t="s">
        <v>1</v>
      </c>
      <c r="F235" s="206" t="s">
        <v>288</v>
      </c>
      <c r="G235" s="204"/>
      <c r="H235" s="205" t="s">
        <v>1</v>
      </c>
      <c r="I235" s="207"/>
      <c r="J235" s="204"/>
      <c r="K235" s="204"/>
      <c r="L235" s="208"/>
      <c r="M235" s="209"/>
      <c r="N235" s="210"/>
      <c r="O235" s="210"/>
      <c r="P235" s="210"/>
      <c r="Q235" s="210"/>
      <c r="R235" s="210"/>
      <c r="S235" s="210"/>
      <c r="T235" s="211"/>
      <c r="AT235" s="212" t="s">
        <v>145</v>
      </c>
      <c r="AU235" s="212" t="s">
        <v>87</v>
      </c>
      <c r="AV235" s="13" t="s">
        <v>85</v>
      </c>
      <c r="AW235" s="13" t="s">
        <v>33</v>
      </c>
      <c r="AX235" s="13" t="s">
        <v>77</v>
      </c>
      <c r="AY235" s="212" t="s">
        <v>134</v>
      </c>
    </row>
    <row r="236" spans="1:65" s="14" customFormat="1">
      <c r="B236" s="213"/>
      <c r="C236" s="214"/>
      <c r="D236" s="198" t="s">
        <v>145</v>
      </c>
      <c r="E236" s="215" t="s">
        <v>1</v>
      </c>
      <c r="F236" s="216" t="s">
        <v>310</v>
      </c>
      <c r="G236" s="214"/>
      <c r="H236" s="217">
        <v>0.43</v>
      </c>
      <c r="I236" s="218"/>
      <c r="J236" s="214"/>
      <c r="K236" s="214"/>
      <c r="L236" s="219"/>
      <c r="M236" s="220"/>
      <c r="N236" s="221"/>
      <c r="O236" s="221"/>
      <c r="P236" s="221"/>
      <c r="Q236" s="221"/>
      <c r="R236" s="221"/>
      <c r="S236" s="221"/>
      <c r="T236" s="222"/>
      <c r="AT236" s="223" t="s">
        <v>145</v>
      </c>
      <c r="AU236" s="223" t="s">
        <v>87</v>
      </c>
      <c r="AV236" s="14" t="s">
        <v>87</v>
      </c>
      <c r="AW236" s="14" t="s">
        <v>33</v>
      </c>
      <c r="AX236" s="14" t="s">
        <v>77</v>
      </c>
      <c r="AY236" s="223" t="s">
        <v>134</v>
      </c>
    </row>
    <row r="237" spans="1:65" s="14" customFormat="1">
      <c r="B237" s="213"/>
      <c r="C237" s="214"/>
      <c r="D237" s="198" t="s">
        <v>145</v>
      </c>
      <c r="E237" s="215" t="s">
        <v>1</v>
      </c>
      <c r="F237" s="216" t="s">
        <v>311</v>
      </c>
      <c r="G237" s="214"/>
      <c r="H237" s="217">
        <v>0.31</v>
      </c>
      <c r="I237" s="218"/>
      <c r="J237" s="214"/>
      <c r="K237" s="214"/>
      <c r="L237" s="219"/>
      <c r="M237" s="220"/>
      <c r="N237" s="221"/>
      <c r="O237" s="221"/>
      <c r="P237" s="221"/>
      <c r="Q237" s="221"/>
      <c r="R237" s="221"/>
      <c r="S237" s="221"/>
      <c r="T237" s="222"/>
      <c r="AT237" s="223" t="s">
        <v>145</v>
      </c>
      <c r="AU237" s="223" t="s">
        <v>87</v>
      </c>
      <c r="AV237" s="14" t="s">
        <v>87</v>
      </c>
      <c r="AW237" s="14" t="s">
        <v>33</v>
      </c>
      <c r="AX237" s="14" t="s">
        <v>77</v>
      </c>
      <c r="AY237" s="223" t="s">
        <v>134</v>
      </c>
    </row>
    <row r="238" spans="1:65" s="14" customFormat="1">
      <c r="B238" s="213"/>
      <c r="C238" s="214"/>
      <c r="D238" s="198" t="s">
        <v>145</v>
      </c>
      <c r="E238" s="215" t="s">
        <v>1</v>
      </c>
      <c r="F238" s="216" t="s">
        <v>312</v>
      </c>
      <c r="G238" s="214"/>
      <c r="H238" s="217">
        <v>0.13</v>
      </c>
      <c r="I238" s="218"/>
      <c r="J238" s="214"/>
      <c r="K238" s="214"/>
      <c r="L238" s="219"/>
      <c r="M238" s="220"/>
      <c r="N238" s="221"/>
      <c r="O238" s="221"/>
      <c r="P238" s="221"/>
      <c r="Q238" s="221"/>
      <c r="R238" s="221"/>
      <c r="S238" s="221"/>
      <c r="T238" s="222"/>
      <c r="AT238" s="223" t="s">
        <v>145</v>
      </c>
      <c r="AU238" s="223" t="s">
        <v>87</v>
      </c>
      <c r="AV238" s="14" t="s">
        <v>87</v>
      </c>
      <c r="AW238" s="14" t="s">
        <v>33</v>
      </c>
      <c r="AX238" s="14" t="s">
        <v>77</v>
      </c>
      <c r="AY238" s="223" t="s">
        <v>134</v>
      </c>
    </row>
    <row r="239" spans="1:65" s="14" customFormat="1">
      <c r="B239" s="213"/>
      <c r="C239" s="214"/>
      <c r="D239" s="198" t="s">
        <v>145</v>
      </c>
      <c r="E239" s="215" t="s">
        <v>1</v>
      </c>
      <c r="F239" s="216" t="s">
        <v>313</v>
      </c>
      <c r="G239" s="214"/>
      <c r="H239" s="217">
        <v>0.1</v>
      </c>
      <c r="I239" s="218"/>
      <c r="J239" s="214"/>
      <c r="K239" s="214"/>
      <c r="L239" s="219"/>
      <c r="M239" s="220"/>
      <c r="N239" s="221"/>
      <c r="O239" s="221"/>
      <c r="P239" s="221"/>
      <c r="Q239" s="221"/>
      <c r="R239" s="221"/>
      <c r="S239" s="221"/>
      <c r="T239" s="222"/>
      <c r="AT239" s="223" t="s">
        <v>145</v>
      </c>
      <c r="AU239" s="223" t="s">
        <v>87</v>
      </c>
      <c r="AV239" s="14" t="s">
        <v>87</v>
      </c>
      <c r="AW239" s="14" t="s">
        <v>33</v>
      </c>
      <c r="AX239" s="14" t="s">
        <v>77</v>
      </c>
      <c r="AY239" s="223" t="s">
        <v>134</v>
      </c>
    </row>
    <row r="240" spans="1:65" s="14" customFormat="1">
      <c r="B240" s="213"/>
      <c r="C240" s="214"/>
      <c r="D240" s="198" t="s">
        <v>145</v>
      </c>
      <c r="E240" s="215" t="s">
        <v>1</v>
      </c>
      <c r="F240" s="216" t="s">
        <v>314</v>
      </c>
      <c r="G240" s="214"/>
      <c r="H240" s="217">
        <v>0.08</v>
      </c>
      <c r="I240" s="218"/>
      <c r="J240" s="214"/>
      <c r="K240" s="214"/>
      <c r="L240" s="219"/>
      <c r="M240" s="220"/>
      <c r="N240" s="221"/>
      <c r="O240" s="221"/>
      <c r="P240" s="221"/>
      <c r="Q240" s="221"/>
      <c r="R240" s="221"/>
      <c r="S240" s="221"/>
      <c r="T240" s="222"/>
      <c r="AT240" s="223" t="s">
        <v>145</v>
      </c>
      <c r="AU240" s="223" t="s">
        <v>87</v>
      </c>
      <c r="AV240" s="14" t="s">
        <v>87</v>
      </c>
      <c r="AW240" s="14" t="s">
        <v>33</v>
      </c>
      <c r="AX240" s="14" t="s">
        <v>77</v>
      </c>
      <c r="AY240" s="223" t="s">
        <v>134</v>
      </c>
    </row>
    <row r="241" spans="1:65" s="14" customFormat="1">
      <c r="B241" s="213"/>
      <c r="C241" s="214"/>
      <c r="D241" s="198" t="s">
        <v>145</v>
      </c>
      <c r="E241" s="215" t="s">
        <v>1</v>
      </c>
      <c r="F241" s="216" t="s">
        <v>315</v>
      </c>
      <c r="G241" s="214"/>
      <c r="H241" s="217">
        <v>0.06</v>
      </c>
      <c r="I241" s="218"/>
      <c r="J241" s="214"/>
      <c r="K241" s="214"/>
      <c r="L241" s="219"/>
      <c r="M241" s="220"/>
      <c r="N241" s="221"/>
      <c r="O241" s="221"/>
      <c r="P241" s="221"/>
      <c r="Q241" s="221"/>
      <c r="R241" s="221"/>
      <c r="S241" s="221"/>
      <c r="T241" s="222"/>
      <c r="AT241" s="223" t="s">
        <v>145</v>
      </c>
      <c r="AU241" s="223" t="s">
        <v>87</v>
      </c>
      <c r="AV241" s="14" t="s">
        <v>87</v>
      </c>
      <c r="AW241" s="14" t="s">
        <v>33</v>
      </c>
      <c r="AX241" s="14" t="s">
        <v>77</v>
      </c>
      <c r="AY241" s="223" t="s">
        <v>134</v>
      </c>
    </row>
    <row r="242" spans="1:65" s="14" customFormat="1">
      <c r="B242" s="213"/>
      <c r="C242" s="214"/>
      <c r="D242" s="198" t="s">
        <v>145</v>
      </c>
      <c r="E242" s="215" t="s">
        <v>1</v>
      </c>
      <c r="F242" s="216" t="s">
        <v>316</v>
      </c>
      <c r="G242" s="214"/>
      <c r="H242" s="217">
        <v>0.09</v>
      </c>
      <c r="I242" s="218"/>
      <c r="J242" s="214"/>
      <c r="K242" s="214"/>
      <c r="L242" s="219"/>
      <c r="M242" s="220"/>
      <c r="N242" s="221"/>
      <c r="O242" s="221"/>
      <c r="P242" s="221"/>
      <c r="Q242" s="221"/>
      <c r="R242" s="221"/>
      <c r="S242" s="221"/>
      <c r="T242" s="222"/>
      <c r="AT242" s="223" t="s">
        <v>145</v>
      </c>
      <c r="AU242" s="223" t="s">
        <v>87</v>
      </c>
      <c r="AV242" s="14" t="s">
        <v>87</v>
      </c>
      <c r="AW242" s="14" t="s">
        <v>33</v>
      </c>
      <c r="AX242" s="14" t="s">
        <v>77</v>
      </c>
      <c r="AY242" s="223" t="s">
        <v>134</v>
      </c>
    </row>
    <row r="243" spans="1:65" s="15" customFormat="1">
      <c r="B243" s="224"/>
      <c r="C243" s="225"/>
      <c r="D243" s="198" t="s">
        <v>145</v>
      </c>
      <c r="E243" s="226" t="s">
        <v>1</v>
      </c>
      <c r="F243" s="227" t="s">
        <v>168</v>
      </c>
      <c r="G243" s="225"/>
      <c r="H243" s="228">
        <v>1.2</v>
      </c>
      <c r="I243" s="229"/>
      <c r="J243" s="225"/>
      <c r="K243" s="225"/>
      <c r="L243" s="230"/>
      <c r="M243" s="231"/>
      <c r="N243" s="232"/>
      <c r="O243" s="232"/>
      <c r="P243" s="232"/>
      <c r="Q243" s="232"/>
      <c r="R243" s="232"/>
      <c r="S243" s="232"/>
      <c r="T243" s="233"/>
      <c r="AT243" s="234" t="s">
        <v>145</v>
      </c>
      <c r="AU243" s="234" t="s">
        <v>87</v>
      </c>
      <c r="AV243" s="15" t="s">
        <v>141</v>
      </c>
      <c r="AW243" s="15" t="s">
        <v>33</v>
      </c>
      <c r="AX243" s="15" t="s">
        <v>85</v>
      </c>
      <c r="AY243" s="234" t="s">
        <v>134</v>
      </c>
    </row>
    <row r="244" spans="1:65" s="2" customFormat="1" ht="16.5" customHeight="1">
      <c r="A244" s="34"/>
      <c r="B244" s="35"/>
      <c r="C244" s="186" t="s">
        <v>317</v>
      </c>
      <c r="D244" s="186" t="s">
        <v>136</v>
      </c>
      <c r="E244" s="187" t="s">
        <v>318</v>
      </c>
      <c r="F244" s="188" t="s">
        <v>319</v>
      </c>
      <c r="G244" s="189" t="s">
        <v>208</v>
      </c>
      <c r="H244" s="190">
        <v>0.63</v>
      </c>
      <c r="I244" s="191"/>
      <c r="J244" s="190">
        <f>ROUND(I244*H244,2)</f>
        <v>0</v>
      </c>
      <c r="K244" s="188" t="s">
        <v>140</v>
      </c>
      <c r="L244" s="39"/>
      <c r="M244" s="192" t="s">
        <v>1</v>
      </c>
      <c r="N244" s="193" t="s">
        <v>42</v>
      </c>
      <c r="O244" s="71"/>
      <c r="P244" s="194">
        <f>O244*H244</f>
        <v>0</v>
      </c>
      <c r="Q244" s="194">
        <v>1.03955</v>
      </c>
      <c r="R244" s="194">
        <f>Q244*H244</f>
        <v>0.65491650000000001</v>
      </c>
      <c r="S244" s="194">
        <v>0</v>
      </c>
      <c r="T244" s="195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196" t="s">
        <v>141</v>
      </c>
      <c r="AT244" s="196" t="s">
        <v>136</v>
      </c>
      <c r="AU244" s="196" t="s">
        <v>87</v>
      </c>
      <c r="AY244" s="17" t="s">
        <v>134</v>
      </c>
      <c r="BE244" s="197">
        <f>IF(N244="základní",J244,0)</f>
        <v>0</v>
      </c>
      <c r="BF244" s="197">
        <f>IF(N244="snížená",J244,0)</f>
        <v>0</v>
      </c>
      <c r="BG244" s="197">
        <f>IF(N244="zákl. přenesená",J244,0)</f>
        <v>0</v>
      </c>
      <c r="BH244" s="197">
        <f>IF(N244="sníž. přenesená",J244,0)</f>
        <v>0</v>
      </c>
      <c r="BI244" s="197">
        <f>IF(N244="nulová",J244,0)</f>
        <v>0</v>
      </c>
      <c r="BJ244" s="17" t="s">
        <v>85</v>
      </c>
      <c r="BK244" s="197">
        <f>ROUND(I244*H244,2)</f>
        <v>0</v>
      </c>
      <c r="BL244" s="17" t="s">
        <v>141</v>
      </c>
      <c r="BM244" s="196" t="s">
        <v>320</v>
      </c>
    </row>
    <row r="245" spans="1:65" s="2" customFormat="1" ht="29.25">
      <c r="A245" s="34"/>
      <c r="B245" s="35"/>
      <c r="C245" s="36"/>
      <c r="D245" s="198" t="s">
        <v>143</v>
      </c>
      <c r="E245" s="36"/>
      <c r="F245" s="199" t="s">
        <v>321</v>
      </c>
      <c r="G245" s="36"/>
      <c r="H245" s="36"/>
      <c r="I245" s="200"/>
      <c r="J245" s="36"/>
      <c r="K245" s="36"/>
      <c r="L245" s="39"/>
      <c r="M245" s="201"/>
      <c r="N245" s="202"/>
      <c r="O245" s="71"/>
      <c r="P245" s="71"/>
      <c r="Q245" s="71"/>
      <c r="R245" s="71"/>
      <c r="S245" s="71"/>
      <c r="T245" s="72"/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T245" s="17" t="s">
        <v>143</v>
      </c>
      <c r="AU245" s="17" t="s">
        <v>87</v>
      </c>
    </row>
    <row r="246" spans="1:65" s="14" customFormat="1">
      <c r="B246" s="213"/>
      <c r="C246" s="214"/>
      <c r="D246" s="198" t="s">
        <v>145</v>
      </c>
      <c r="E246" s="215" t="s">
        <v>1</v>
      </c>
      <c r="F246" s="216" t="s">
        <v>322</v>
      </c>
      <c r="G246" s="214"/>
      <c r="H246" s="217">
        <v>0.04</v>
      </c>
      <c r="I246" s="218"/>
      <c r="J246" s="214"/>
      <c r="K246" s="214"/>
      <c r="L246" s="219"/>
      <c r="M246" s="220"/>
      <c r="N246" s="221"/>
      <c r="O246" s="221"/>
      <c r="P246" s="221"/>
      <c r="Q246" s="221"/>
      <c r="R246" s="221"/>
      <c r="S246" s="221"/>
      <c r="T246" s="222"/>
      <c r="AT246" s="223" t="s">
        <v>145</v>
      </c>
      <c r="AU246" s="223" t="s">
        <v>87</v>
      </c>
      <c r="AV246" s="14" t="s">
        <v>87</v>
      </c>
      <c r="AW246" s="14" t="s">
        <v>33</v>
      </c>
      <c r="AX246" s="14" t="s">
        <v>77</v>
      </c>
      <c r="AY246" s="223" t="s">
        <v>134</v>
      </c>
    </row>
    <row r="247" spans="1:65" s="14" customFormat="1">
      <c r="B247" s="213"/>
      <c r="C247" s="214"/>
      <c r="D247" s="198" t="s">
        <v>145</v>
      </c>
      <c r="E247" s="215" t="s">
        <v>1</v>
      </c>
      <c r="F247" s="216" t="s">
        <v>323</v>
      </c>
      <c r="G247" s="214"/>
      <c r="H247" s="217">
        <v>0.33</v>
      </c>
      <c r="I247" s="218"/>
      <c r="J247" s="214"/>
      <c r="K247" s="214"/>
      <c r="L247" s="219"/>
      <c r="M247" s="220"/>
      <c r="N247" s="221"/>
      <c r="O247" s="221"/>
      <c r="P247" s="221"/>
      <c r="Q247" s="221"/>
      <c r="R247" s="221"/>
      <c r="S247" s="221"/>
      <c r="T247" s="222"/>
      <c r="AT247" s="223" t="s">
        <v>145</v>
      </c>
      <c r="AU247" s="223" t="s">
        <v>87</v>
      </c>
      <c r="AV247" s="14" t="s">
        <v>87</v>
      </c>
      <c r="AW247" s="14" t="s">
        <v>33</v>
      </c>
      <c r="AX247" s="14" t="s">
        <v>77</v>
      </c>
      <c r="AY247" s="223" t="s">
        <v>134</v>
      </c>
    </row>
    <row r="248" spans="1:65" s="14" customFormat="1">
      <c r="B248" s="213"/>
      <c r="C248" s="214"/>
      <c r="D248" s="198" t="s">
        <v>145</v>
      </c>
      <c r="E248" s="215" t="s">
        <v>1</v>
      </c>
      <c r="F248" s="216" t="s">
        <v>324</v>
      </c>
      <c r="G248" s="214"/>
      <c r="H248" s="217">
        <v>0.08</v>
      </c>
      <c r="I248" s="218"/>
      <c r="J248" s="214"/>
      <c r="K248" s="214"/>
      <c r="L248" s="219"/>
      <c r="M248" s="220"/>
      <c r="N248" s="221"/>
      <c r="O248" s="221"/>
      <c r="P248" s="221"/>
      <c r="Q248" s="221"/>
      <c r="R248" s="221"/>
      <c r="S248" s="221"/>
      <c r="T248" s="222"/>
      <c r="AT248" s="223" t="s">
        <v>145</v>
      </c>
      <c r="AU248" s="223" t="s">
        <v>87</v>
      </c>
      <c r="AV248" s="14" t="s">
        <v>87</v>
      </c>
      <c r="AW248" s="14" t="s">
        <v>33</v>
      </c>
      <c r="AX248" s="14" t="s">
        <v>77</v>
      </c>
      <c r="AY248" s="223" t="s">
        <v>134</v>
      </c>
    </row>
    <row r="249" spans="1:65" s="14" customFormat="1">
      <c r="B249" s="213"/>
      <c r="C249" s="214"/>
      <c r="D249" s="198" t="s">
        <v>145</v>
      </c>
      <c r="E249" s="215" t="s">
        <v>1</v>
      </c>
      <c r="F249" s="216" t="s">
        <v>325</v>
      </c>
      <c r="G249" s="214"/>
      <c r="H249" s="217">
        <v>0.02</v>
      </c>
      <c r="I249" s="218"/>
      <c r="J249" s="214"/>
      <c r="K249" s="214"/>
      <c r="L249" s="219"/>
      <c r="M249" s="220"/>
      <c r="N249" s="221"/>
      <c r="O249" s="221"/>
      <c r="P249" s="221"/>
      <c r="Q249" s="221"/>
      <c r="R249" s="221"/>
      <c r="S249" s="221"/>
      <c r="T249" s="222"/>
      <c r="AT249" s="223" t="s">
        <v>145</v>
      </c>
      <c r="AU249" s="223" t="s">
        <v>87</v>
      </c>
      <c r="AV249" s="14" t="s">
        <v>87</v>
      </c>
      <c r="AW249" s="14" t="s">
        <v>33</v>
      </c>
      <c r="AX249" s="14" t="s">
        <v>77</v>
      </c>
      <c r="AY249" s="223" t="s">
        <v>134</v>
      </c>
    </row>
    <row r="250" spans="1:65" s="14" customFormat="1">
      <c r="B250" s="213"/>
      <c r="C250" s="214"/>
      <c r="D250" s="198" t="s">
        <v>145</v>
      </c>
      <c r="E250" s="215" t="s">
        <v>1</v>
      </c>
      <c r="F250" s="216" t="s">
        <v>326</v>
      </c>
      <c r="G250" s="214"/>
      <c r="H250" s="217">
        <v>0.16</v>
      </c>
      <c r="I250" s="218"/>
      <c r="J250" s="214"/>
      <c r="K250" s="214"/>
      <c r="L250" s="219"/>
      <c r="M250" s="220"/>
      <c r="N250" s="221"/>
      <c r="O250" s="221"/>
      <c r="P250" s="221"/>
      <c r="Q250" s="221"/>
      <c r="R250" s="221"/>
      <c r="S250" s="221"/>
      <c r="T250" s="222"/>
      <c r="AT250" s="223" t="s">
        <v>145</v>
      </c>
      <c r="AU250" s="223" t="s">
        <v>87</v>
      </c>
      <c r="AV250" s="14" t="s">
        <v>87</v>
      </c>
      <c r="AW250" s="14" t="s">
        <v>33</v>
      </c>
      <c r="AX250" s="14" t="s">
        <v>77</v>
      </c>
      <c r="AY250" s="223" t="s">
        <v>134</v>
      </c>
    </row>
    <row r="251" spans="1:65" s="15" customFormat="1">
      <c r="B251" s="224"/>
      <c r="C251" s="225"/>
      <c r="D251" s="198" t="s">
        <v>145</v>
      </c>
      <c r="E251" s="226" t="s">
        <v>1</v>
      </c>
      <c r="F251" s="227" t="s">
        <v>168</v>
      </c>
      <c r="G251" s="225"/>
      <c r="H251" s="228">
        <v>0.63</v>
      </c>
      <c r="I251" s="229"/>
      <c r="J251" s="225"/>
      <c r="K251" s="225"/>
      <c r="L251" s="230"/>
      <c r="M251" s="231"/>
      <c r="N251" s="232"/>
      <c r="O251" s="232"/>
      <c r="P251" s="232"/>
      <c r="Q251" s="232"/>
      <c r="R251" s="232"/>
      <c r="S251" s="232"/>
      <c r="T251" s="233"/>
      <c r="AT251" s="234" t="s">
        <v>145</v>
      </c>
      <c r="AU251" s="234" t="s">
        <v>87</v>
      </c>
      <c r="AV251" s="15" t="s">
        <v>141</v>
      </c>
      <c r="AW251" s="15" t="s">
        <v>33</v>
      </c>
      <c r="AX251" s="15" t="s">
        <v>85</v>
      </c>
      <c r="AY251" s="234" t="s">
        <v>134</v>
      </c>
    </row>
    <row r="252" spans="1:65" s="12" customFormat="1" ht="22.9" customHeight="1">
      <c r="B252" s="170"/>
      <c r="C252" s="171"/>
      <c r="D252" s="172" t="s">
        <v>76</v>
      </c>
      <c r="E252" s="184" t="s">
        <v>141</v>
      </c>
      <c r="F252" s="184" t="s">
        <v>327</v>
      </c>
      <c r="G252" s="171"/>
      <c r="H252" s="171"/>
      <c r="I252" s="174"/>
      <c r="J252" s="185">
        <f>BK252</f>
        <v>0</v>
      </c>
      <c r="K252" s="171"/>
      <c r="L252" s="176"/>
      <c r="M252" s="177"/>
      <c r="N252" s="178"/>
      <c r="O252" s="178"/>
      <c r="P252" s="179">
        <f>SUM(P253:P293)</f>
        <v>0</v>
      </c>
      <c r="Q252" s="178"/>
      <c r="R252" s="179">
        <f>SUM(R253:R293)</f>
        <v>102.32540339999998</v>
      </c>
      <c r="S252" s="178"/>
      <c r="T252" s="180">
        <f>SUM(T253:T293)</f>
        <v>0</v>
      </c>
      <c r="AR252" s="181" t="s">
        <v>85</v>
      </c>
      <c r="AT252" s="182" t="s">
        <v>76</v>
      </c>
      <c r="AU252" s="182" t="s">
        <v>85</v>
      </c>
      <c r="AY252" s="181" t="s">
        <v>134</v>
      </c>
      <c r="BK252" s="183">
        <f>SUM(BK253:BK293)</f>
        <v>0</v>
      </c>
    </row>
    <row r="253" spans="1:65" s="2" customFormat="1" ht="16.5" customHeight="1">
      <c r="A253" s="34"/>
      <c r="B253" s="35"/>
      <c r="C253" s="186" t="s">
        <v>328</v>
      </c>
      <c r="D253" s="186" t="s">
        <v>136</v>
      </c>
      <c r="E253" s="187" t="s">
        <v>329</v>
      </c>
      <c r="F253" s="188" t="s">
        <v>330</v>
      </c>
      <c r="G253" s="189" t="s">
        <v>190</v>
      </c>
      <c r="H253" s="190">
        <v>8.36</v>
      </c>
      <c r="I253" s="191"/>
      <c r="J253" s="190">
        <f>ROUND(I253*H253,2)</f>
        <v>0</v>
      </c>
      <c r="K253" s="188" t="s">
        <v>140</v>
      </c>
      <c r="L253" s="39"/>
      <c r="M253" s="192" t="s">
        <v>1</v>
      </c>
      <c r="N253" s="193" t="s">
        <v>42</v>
      </c>
      <c r="O253" s="71"/>
      <c r="P253" s="194">
        <f>O253*H253</f>
        <v>0</v>
      </c>
      <c r="Q253" s="194">
        <v>0</v>
      </c>
      <c r="R253" s="194">
        <f>Q253*H253</f>
        <v>0</v>
      </c>
      <c r="S253" s="194">
        <v>0</v>
      </c>
      <c r="T253" s="195">
        <f>S253*H253</f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196" t="s">
        <v>141</v>
      </c>
      <c r="AT253" s="196" t="s">
        <v>136</v>
      </c>
      <c r="AU253" s="196" t="s">
        <v>87</v>
      </c>
      <c r="AY253" s="17" t="s">
        <v>134</v>
      </c>
      <c r="BE253" s="197">
        <f>IF(N253="základní",J253,0)</f>
        <v>0</v>
      </c>
      <c r="BF253" s="197">
        <f>IF(N253="snížená",J253,0)</f>
        <v>0</v>
      </c>
      <c r="BG253" s="197">
        <f>IF(N253="zákl. přenesená",J253,0)</f>
        <v>0</v>
      </c>
      <c r="BH253" s="197">
        <f>IF(N253="sníž. přenesená",J253,0)</f>
        <v>0</v>
      </c>
      <c r="BI253" s="197">
        <f>IF(N253="nulová",J253,0)</f>
        <v>0</v>
      </c>
      <c r="BJ253" s="17" t="s">
        <v>85</v>
      </c>
      <c r="BK253" s="197">
        <f>ROUND(I253*H253,2)</f>
        <v>0</v>
      </c>
      <c r="BL253" s="17" t="s">
        <v>141</v>
      </c>
      <c r="BM253" s="196" t="s">
        <v>331</v>
      </c>
    </row>
    <row r="254" spans="1:65" s="2" customFormat="1">
      <c r="A254" s="34"/>
      <c r="B254" s="35"/>
      <c r="C254" s="36"/>
      <c r="D254" s="198" t="s">
        <v>143</v>
      </c>
      <c r="E254" s="36"/>
      <c r="F254" s="199" t="s">
        <v>332</v>
      </c>
      <c r="G254" s="36"/>
      <c r="H254" s="36"/>
      <c r="I254" s="200"/>
      <c r="J254" s="36"/>
      <c r="K254" s="36"/>
      <c r="L254" s="39"/>
      <c r="M254" s="201"/>
      <c r="N254" s="202"/>
      <c r="O254" s="71"/>
      <c r="P254" s="71"/>
      <c r="Q254" s="71"/>
      <c r="R254" s="71"/>
      <c r="S254" s="71"/>
      <c r="T254" s="72"/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T254" s="17" t="s">
        <v>143</v>
      </c>
      <c r="AU254" s="17" t="s">
        <v>87</v>
      </c>
    </row>
    <row r="255" spans="1:65" s="14" customFormat="1">
      <c r="B255" s="213"/>
      <c r="C255" s="214"/>
      <c r="D255" s="198" t="s">
        <v>145</v>
      </c>
      <c r="E255" s="215" t="s">
        <v>1</v>
      </c>
      <c r="F255" s="216" t="s">
        <v>333</v>
      </c>
      <c r="G255" s="214"/>
      <c r="H255" s="217">
        <v>2.4300000000000002</v>
      </c>
      <c r="I255" s="218"/>
      <c r="J255" s="214"/>
      <c r="K255" s="214"/>
      <c r="L255" s="219"/>
      <c r="M255" s="220"/>
      <c r="N255" s="221"/>
      <c r="O255" s="221"/>
      <c r="P255" s="221"/>
      <c r="Q255" s="221"/>
      <c r="R255" s="221"/>
      <c r="S255" s="221"/>
      <c r="T255" s="222"/>
      <c r="AT255" s="223" t="s">
        <v>145</v>
      </c>
      <c r="AU255" s="223" t="s">
        <v>87</v>
      </c>
      <c r="AV255" s="14" t="s">
        <v>87</v>
      </c>
      <c r="AW255" s="14" t="s">
        <v>33</v>
      </c>
      <c r="AX255" s="14" t="s">
        <v>77</v>
      </c>
      <c r="AY255" s="223" t="s">
        <v>134</v>
      </c>
    </row>
    <row r="256" spans="1:65" s="14" customFormat="1">
      <c r="B256" s="213"/>
      <c r="C256" s="214"/>
      <c r="D256" s="198" t="s">
        <v>145</v>
      </c>
      <c r="E256" s="215" t="s">
        <v>1</v>
      </c>
      <c r="F256" s="216" t="s">
        <v>334</v>
      </c>
      <c r="G256" s="214"/>
      <c r="H256" s="217">
        <v>2.89</v>
      </c>
      <c r="I256" s="218"/>
      <c r="J256" s="214"/>
      <c r="K256" s="214"/>
      <c r="L256" s="219"/>
      <c r="M256" s="220"/>
      <c r="N256" s="221"/>
      <c r="O256" s="221"/>
      <c r="P256" s="221"/>
      <c r="Q256" s="221"/>
      <c r="R256" s="221"/>
      <c r="S256" s="221"/>
      <c r="T256" s="222"/>
      <c r="AT256" s="223" t="s">
        <v>145</v>
      </c>
      <c r="AU256" s="223" t="s">
        <v>87</v>
      </c>
      <c r="AV256" s="14" t="s">
        <v>87</v>
      </c>
      <c r="AW256" s="14" t="s">
        <v>33</v>
      </c>
      <c r="AX256" s="14" t="s">
        <v>77</v>
      </c>
      <c r="AY256" s="223" t="s">
        <v>134</v>
      </c>
    </row>
    <row r="257" spans="1:65" s="14" customFormat="1">
      <c r="B257" s="213"/>
      <c r="C257" s="214"/>
      <c r="D257" s="198" t="s">
        <v>145</v>
      </c>
      <c r="E257" s="215" t="s">
        <v>1</v>
      </c>
      <c r="F257" s="216" t="s">
        <v>335</v>
      </c>
      <c r="G257" s="214"/>
      <c r="H257" s="217">
        <v>3.04</v>
      </c>
      <c r="I257" s="218"/>
      <c r="J257" s="214"/>
      <c r="K257" s="214"/>
      <c r="L257" s="219"/>
      <c r="M257" s="220"/>
      <c r="N257" s="221"/>
      <c r="O257" s="221"/>
      <c r="P257" s="221"/>
      <c r="Q257" s="221"/>
      <c r="R257" s="221"/>
      <c r="S257" s="221"/>
      <c r="T257" s="222"/>
      <c r="AT257" s="223" t="s">
        <v>145</v>
      </c>
      <c r="AU257" s="223" t="s">
        <v>87</v>
      </c>
      <c r="AV257" s="14" t="s">
        <v>87</v>
      </c>
      <c r="AW257" s="14" t="s">
        <v>33</v>
      </c>
      <c r="AX257" s="14" t="s">
        <v>77</v>
      </c>
      <c r="AY257" s="223" t="s">
        <v>134</v>
      </c>
    </row>
    <row r="258" spans="1:65" s="15" customFormat="1">
      <c r="B258" s="224"/>
      <c r="C258" s="225"/>
      <c r="D258" s="198" t="s">
        <v>145</v>
      </c>
      <c r="E258" s="226" t="s">
        <v>1</v>
      </c>
      <c r="F258" s="227" t="s">
        <v>168</v>
      </c>
      <c r="G258" s="225"/>
      <c r="H258" s="228">
        <v>8.36</v>
      </c>
      <c r="I258" s="229"/>
      <c r="J258" s="225"/>
      <c r="K258" s="225"/>
      <c r="L258" s="230"/>
      <c r="M258" s="231"/>
      <c r="N258" s="232"/>
      <c r="O258" s="232"/>
      <c r="P258" s="232"/>
      <c r="Q258" s="232"/>
      <c r="R258" s="232"/>
      <c r="S258" s="232"/>
      <c r="T258" s="233"/>
      <c r="AT258" s="234" t="s">
        <v>145</v>
      </c>
      <c r="AU258" s="234" t="s">
        <v>87</v>
      </c>
      <c r="AV258" s="15" t="s">
        <v>141</v>
      </c>
      <c r="AW258" s="15" t="s">
        <v>33</v>
      </c>
      <c r="AX258" s="15" t="s">
        <v>85</v>
      </c>
      <c r="AY258" s="234" t="s">
        <v>134</v>
      </c>
    </row>
    <row r="259" spans="1:65" s="2" customFormat="1" ht="16.5" customHeight="1">
      <c r="A259" s="34"/>
      <c r="B259" s="35"/>
      <c r="C259" s="186" t="s">
        <v>336</v>
      </c>
      <c r="D259" s="186" t="s">
        <v>136</v>
      </c>
      <c r="E259" s="187" t="s">
        <v>337</v>
      </c>
      <c r="F259" s="188" t="s">
        <v>338</v>
      </c>
      <c r="G259" s="189" t="s">
        <v>190</v>
      </c>
      <c r="H259" s="190">
        <v>15.34</v>
      </c>
      <c r="I259" s="191"/>
      <c r="J259" s="190">
        <f>ROUND(I259*H259,2)</f>
        <v>0</v>
      </c>
      <c r="K259" s="188" t="s">
        <v>140</v>
      </c>
      <c r="L259" s="39"/>
      <c r="M259" s="192" t="s">
        <v>1</v>
      </c>
      <c r="N259" s="193" t="s">
        <v>42</v>
      </c>
      <c r="O259" s="71"/>
      <c r="P259" s="194">
        <f>O259*H259</f>
        <v>0</v>
      </c>
      <c r="Q259" s="194">
        <v>0</v>
      </c>
      <c r="R259" s="194">
        <f>Q259*H259</f>
        <v>0</v>
      </c>
      <c r="S259" s="194">
        <v>0</v>
      </c>
      <c r="T259" s="195">
        <f>S259*H259</f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196" t="s">
        <v>141</v>
      </c>
      <c r="AT259" s="196" t="s">
        <v>136</v>
      </c>
      <c r="AU259" s="196" t="s">
        <v>87</v>
      </c>
      <c r="AY259" s="17" t="s">
        <v>134</v>
      </c>
      <c r="BE259" s="197">
        <f>IF(N259="základní",J259,0)</f>
        <v>0</v>
      </c>
      <c r="BF259" s="197">
        <f>IF(N259="snížená",J259,0)</f>
        <v>0</v>
      </c>
      <c r="BG259" s="197">
        <f>IF(N259="zákl. přenesená",J259,0)</f>
        <v>0</v>
      </c>
      <c r="BH259" s="197">
        <f>IF(N259="sníž. přenesená",J259,0)</f>
        <v>0</v>
      </c>
      <c r="BI259" s="197">
        <f>IF(N259="nulová",J259,0)</f>
        <v>0</v>
      </c>
      <c r="BJ259" s="17" t="s">
        <v>85</v>
      </c>
      <c r="BK259" s="197">
        <f>ROUND(I259*H259,2)</f>
        <v>0</v>
      </c>
      <c r="BL259" s="17" t="s">
        <v>141</v>
      </c>
      <c r="BM259" s="196" t="s">
        <v>339</v>
      </c>
    </row>
    <row r="260" spans="1:65" s="2" customFormat="1">
      <c r="A260" s="34"/>
      <c r="B260" s="35"/>
      <c r="C260" s="36"/>
      <c r="D260" s="198" t="s">
        <v>143</v>
      </c>
      <c r="E260" s="36"/>
      <c r="F260" s="199" t="s">
        <v>340</v>
      </c>
      <c r="G260" s="36"/>
      <c r="H260" s="36"/>
      <c r="I260" s="200"/>
      <c r="J260" s="36"/>
      <c r="K260" s="36"/>
      <c r="L260" s="39"/>
      <c r="M260" s="201"/>
      <c r="N260" s="202"/>
      <c r="O260" s="71"/>
      <c r="P260" s="71"/>
      <c r="Q260" s="71"/>
      <c r="R260" s="71"/>
      <c r="S260" s="71"/>
      <c r="T260" s="72"/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T260" s="17" t="s">
        <v>143</v>
      </c>
      <c r="AU260" s="17" t="s">
        <v>87</v>
      </c>
    </row>
    <row r="261" spans="1:65" s="14" customFormat="1">
      <c r="B261" s="213"/>
      <c r="C261" s="214"/>
      <c r="D261" s="198" t="s">
        <v>145</v>
      </c>
      <c r="E261" s="215" t="s">
        <v>1</v>
      </c>
      <c r="F261" s="216" t="s">
        <v>341</v>
      </c>
      <c r="G261" s="214"/>
      <c r="H261" s="217">
        <v>15.34</v>
      </c>
      <c r="I261" s="218"/>
      <c r="J261" s="214"/>
      <c r="K261" s="214"/>
      <c r="L261" s="219"/>
      <c r="M261" s="220"/>
      <c r="N261" s="221"/>
      <c r="O261" s="221"/>
      <c r="P261" s="221"/>
      <c r="Q261" s="221"/>
      <c r="R261" s="221"/>
      <c r="S261" s="221"/>
      <c r="T261" s="222"/>
      <c r="AT261" s="223" t="s">
        <v>145</v>
      </c>
      <c r="AU261" s="223" t="s">
        <v>87</v>
      </c>
      <c r="AV261" s="14" t="s">
        <v>87</v>
      </c>
      <c r="AW261" s="14" t="s">
        <v>33</v>
      </c>
      <c r="AX261" s="14" t="s">
        <v>85</v>
      </c>
      <c r="AY261" s="223" t="s">
        <v>134</v>
      </c>
    </row>
    <row r="262" spans="1:65" s="2" customFormat="1" ht="21.75" customHeight="1">
      <c r="A262" s="34"/>
      <c r="B262" s="35"/>
      <c r="C262" s="186" t="s">
        <v>342</v>
      </c>
      <c r="D262" s="186" t="s">
        <v>136</v>
      </c>
      <c r="E262" s="187" t="s">
        <v>343</v>
      </c>
      <c r="F262" s="188" t="s">
        <v>344</v>
      </c>
      <c r="G262" s="189" t="s">
        <v>190</v>
      </c>
      <c r="H262" s="190">
        <v>5.25</v>
      </c>
      <c r="I262" s="191"/>
      <c r="J262" s="190">
        <f>ROUND(I262*H262,2)</f>
        <v>0</v>
      </c>
      <c r="K262" s="188" t="s">
        <v>140</v>
      </c>
      <c r="L262" s="39"/>
      <c r="M262" s="192" t="s">
        <v>1</v>
      </c>
      <c r="N262" s="193" t="s">
        <v>42</v>
      </c>
      <c r="O262" s="71"/>
      <c r="P262" s="194">
        <f>O262*H262</f>
        <v>0</v>
      </c>
      <c r="Q262" s="194">
        <v>0</v>
      </c>
      <c r="R262" s="194">
        <f>Q262*H262</f>
        <v>0</v>
      </c>
      <c r="S262" s="194">
        <v>0</v>
      </c>
      <c r="T262" s="195">
        <f>S262*H262</f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196" t="s">
        <v>141</v>
      </c>
      <c r="AT262" s="196" t="s">
        <v>136</v>
      </c>
      <c r="AU262" s="196" t="s">
        <v>87</v>
      </c>
      <c r="AY262" s="17" t="s">
        <v>134</v>
      </c>
      <c r="BE262" s="197">
        <f>IF(N262="základní",J262,0)</f>
        <v>0</v>
      </c>
      <c r="BF262" s="197">
        <f>IF(N262="snížená",J262,0)</f>
        <v>0</v>
      </c>
      <c r="BG262" s="197">
        <f>IF(N262="zákl. přenesená",J262,0)</f>
        <v>0</v>
      </c>
      <c r="BH262" s="197">
        <f>IF(N262="sníž. přenesená",J262,0)</f>
        <v>0</v>
      </c>
      <c r="BI262" s="197">
        <f>IF(N262="nulová",J262,0)</f>
        <v>0</v>
      </c>
      <c r="BJ262" s="17" t="s">
        <v>85</v>
      </c>
      <c r="BK262" s="197">
        <f>ROUND(I262*H262,2)</f>
        <v>0</v>
      </c>
      <c r="BL262" s="17" t="s">
        <v>141</v>
      </c>
      <c r="BM262" s="196" t="s">
        <v>345</v>
      </c>
    </row>
    <row r="263" spans="1:65" s="2" customFormat="1">
      <c r="A263" s="34"/>
      <c r="B263" s="35"/>
      <c r="C263" s="36"/>
      <c r="D263" s="198" t="s">
        <v>143</v>
      </c>
      <c r="E263" s="36"/>
      <c r="F263" s="199" t="s">
        <v>346</v>
      </c>
      <c r="G263" s="36"/>
      <c r="H263" s="36"/>
      <c r="I263" s="200"/>
      <c r="J263" s="36"/>
      <c r="K263" s="36"/>
      <c r="L263" s="39"/>
      <c r="M263" s="201"/>
      <c r="N263" s="202"/>
      <c r="O263" s="71"/>
      <c r="P263" s="71"/>
      <c r="Q263" s="71"/>
      <c r="R263" s="71"/>
      <c r="S263" s="71"/>
      <c r="T263" s="72"/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T263" s="17" t="s">
        <v>143</v>
      </c>
      <c r="AU263" s="17" t="s">
        <v>87</v>
      </c>
    </row>
    <row r="264" spans="1:65" s="14" customFormat="1">
      <c r="B264" s="213"/>
      <c r="C264" s="214"/>
      <c r="D264" s="198" t="s">
        <v>145</v>
      </c>
      <c r="E264" s="215" t="s">
        <v>1</v>
      </c>
      <c r="F264" s="216" t="s">
        <v>347</v>
      </c>
      <c r="G264" s="214"/>
      <c r="H264" s="217">
        <v>5.25</v>
      </c>
      <c r="I264" s="218"/>
      <c r="J264" s="214"/>
      <c r="K264" s="214"/>
      <c r="L264" s="219"/>
      <c r="M264" s="220"/>
      <c r="N264" s="221"/>
      <c r="O264" s="221"/>
      <c r="P264" s="221"/>
      <c r="Q264" s="221"/>
      <c r="R264" s="221"/>
      <c r="S264" s="221"/>
      <c r="T264" s="222"/>
      <c r="AT264" s="223" t="s">
        <v>145</v>
      </c>
      <c r="AU264" s="223" t="s">
        <v>87</v>
      </c>
      <c r="AV264" s="14" t="s">
        <v>87</v>
      </c>
      <c r="AW264" s="14" t="s">
        <v>33</v>
      </c>
      <c r="AX264" s="14" t="s">
        <v>85</v>
      </c>
      <c r="AY264" s="223" t="s">
        <v>134</v>
      </c>
    </row>
    <row r="265" spans="1:65" s="2" customFormat="1" ht="16.5" customHeight="1">
      <c r="A265" s="34"/>
      <c r="B265" s="35"/>
      <c r="C265" s="186" t="s">
        <v>348</v>
      </c>
      <c r="D265" s="186" t="s">
        <v>136</v>
      </c>
      <c r="E265" s="187" t="s">
        <v>349</v>
      </c>
      <c r="F265" s="188" t="s">
        <v>350</v>
      </c>
      <c r="G265" s="189" t="s">
        <v>155</v>
      </c>
      <c r="H265" s="190">
        <v>10.19</v>
      </c>
      <c r="I265" s="191"/>
      <c r="J265" s="190">
        <f>ROUND(I265*H265,2)</f>
        <v>0</v>
      </c>
      <c r="K265" s="188" t="s">
        <v>140</v>
      </c>
      <c r="L265" s="39"/>
      <c r="M265" s="192" t="s">
        <v>1</v>
      </c>
      <c r="N265" s="193" t="s">
        <v>42</v>
      </c>
      <c r="O265" s="71"/>
      <c r="P265" s="194">
        <f>O265*H265</f>
        <v>0</v>
      </c>
      <c r="Q265" s="194">
        <v>2</v>
      </c>
      <c r="R265" s="194">
        <f>Q265*H265</f>
        <v>20.38</v>
      </c>
      <c r="S265" s="194">
        <v>0</v>
      </c>
      <c r="T265" s="195">
        <f>S265*H265</f>
        <v>0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196" t="s">
        <v>141</v>
      </c>
      <c r="AT265" s="196" t="s">
        <v>136</v>
      </c>
      <c r="AU265" s="196" t="s">
        <v>87</v>
      </c>
      <c r="AY265" s="17" t="s">
        <v>134</v>
      </c>
      <c r="BE265" s="197">
        <f>IF(N265="základní",J265,0)</f>
        <v>0</v>
      </c>
      <c r="BF265" s="197">
        <f>IF(N265="snížená",J265,0)</f>
        <v>0</v>
      </c>
      <c r="BG265" s="197">
        <f>IF(N265="zákl. přenesená",J265,0)</f>
        <v>0</v>
      </c>
      <c r="BH265" s="197">
        <f>IF(N265="sníž. přenesená",J265,0)</f>
        <v>0</v>
      </c>
      <c r="BI265" s="197">
        <f>IF(N265="nulová",J265,0)</f>
        <v>0</v>
      </c>
      <c r="BJ265" s="17" t="s">
        <v>85</v>
      </c>
      <c r="BK265" s="197">
        <f>ROUND(I265*H265,2)</f>
        <v>0</v>
      </c>
      <c r="BL265" s="17" t="s">
        <v>141</v>
      </c>
      <c r="BM265" s="196" t="s">
        <v>351</v>
      </c>
    </row>
    <row r="266" spans="1:65" s="2" customFormat="1" ht="19.5">
      <c r="A266" s="34"/>
      <c r="B266" s="35"/>
      <c r="C266" s="36"/>
      <c r="D266" s="198" t="s">
        <v>143</v>
      </c>
      <c r="E266" s="36"/>
      <c r="F266" s="199" t="s">
        <v>352</v>
      </c>
      <c r="G266" s="36"/>
      <c r="H266" s="36"/>
      <c r="I266" s="200"/>
      <c r="J266" s="36"/>
      <c r="K266" s="36"/>
      <c r="L266" s="39"/>
      <c r="M266" s="201"/>
      <c r="N266" s="202"/>
      <c r="O266" s="71"/>
      <c r="P266" s="71"/>
      <c r="Q266" s="71"/>
      <c r="R266" s="71"/>
      <c r="S266" s="71"/>
      <c r="T266" s="72"/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T266" s="17" t="s">
        <v>143</v>
      </c>
      <c r="AU266" s="17" t="s">
        <v>87</v>
      </c>
    </row>
    <row r="267" spans="1:65" s="14" customFormat="1">
      <c r="B267" s="213"/>
      <c r="C267" s="214"/>
      <c r="D267" s="198" t="s">
        <v>145</v>
      </c>
      <c r="E267" s="215" t="s">
        <v>1</v>
      </c>
      <c r="F267" s="216" t="s">
        <v>353</v>
      </c>
      <c r="G267" s="214"/>
      <c r="H267" s="217">
        <v>0.28000000000000003</v>
      </c>
      <c r="I267" s="218"/>
      <c r="J267" s="214"/>
      <c r="K267" s="214"/>
      <c r="L267" s="219"/>
      <c r="M267" s="220"/>
      <c r="N267" s="221"/>
      <c r="O267" s="221"/>
      <c r="P267" s="221"/>
      <c r="Q267" s="221"/>
      <c r="R267" s="221"/>
      <c r="S267" s="221"/>
      <c r="T267" s="222"/>
      <c r="AT267" s="223" t="s">
        <v>145</v>
      </c>
      <c r="AU267" s="223" t="s">
        <v>87</v>
      </c>
      <c r="AV267" s="14" t="s">
        <v>87</v>
      </c>
      <c r="AW267" s="14" t="s">
        <v>33</v>
      </c>
      <c r="AX267" s="14" t="s">
        <v>77</v>
      </c>
      <c r="AY267" s="223" t="s">
        <v>134</v>
      </c>
    </row>
    <row r="268" spans="1:65" s="14" customFormat="1">
      <c r="B268" s="213"/>
      <c r="C268" s="214"/>
      <c r="D268" s="198" t="s">
        <v>145</v>
      </c>
      <c r="E268" s="215" t="s">
        <v>1</v>
      </c>
      <c r="F268" s="216" t="s">
        <v>354</v>
      </c>
      <c r="G268" s="214"/>
      <c r="H268" s="217">
        <v>2.4</v>
      </c>
      <c r="I268" s="218"/>
      <c r="J268" s="214"/>
      <c r="K268" s="214"/>
      <c r="L268" s="219"/>
      <c r="M268" s="220"/>
      <c r="N268" s="221"/>
      <c r="O268" s="221"/>
      <c r="P268" s="221"/>
      <c r="Q268" s="221"/>
      <c r="R268" s="221"/>
      <c r="S268" s="221"/>
      <c r="T268" s="222"/>
      <c r="AT268" s="223" t="s">
        <v>145</v>
      </c>
      <c r="AU268" s="223" t="s">
        <v>87</v>
      </c>
      <c r="AV268" s="14" t="s">
        <v>87</v>
      </c>
      <c r="AW268" s="14" t="s">
        <v>33</v>
      </c>
      <c r="AX268" s="14" t="s">
        <v>77</v>
      </c>
      <c r="AY268" s="223" t="s">
        <v>134</v>
      </c>
    </row>
    <row r="269" spans="1:65" s="14" customFormat="1">
      <c r="B269" s="213"/>
      <c r="C269" s="214"/>
      <c r="D269" s="198" t="s">
        <v>145</v>
      </c>
      <c r="E269" s="215" t="s">
        <v>1</v>
      </c>
      <c r="F269" s="216" t="s">
        <v>355</v>
      </c>
      <c r="G269" s="214"/>
      <c r="H269" s="217">
        <v>7.51</v>
      </c>
      <c r="I269" s="218"/>
      <c r="J269" s="214"/>
      <c r="K269" s="214"/>
      <c r="L269" s="219"/>
      <c r="M269" s="220"/>
      <c r="N269" s="221"/>
      <c r="O269" s="221"/>
      <c r="P269" s="221"/>
      <c r="Q269" s="221"/>
      <c r="R269" s="221"/>
      <c r="S269" s="221"/>
      <c r="T269" s="222"/>
      <c r="AT269" s="223" t="s">
        <v>145</v>
      </c>
      <c r="AU269" s="223" t="s">
        <v>87</v>
      </c>
      <c r="AV269" s="14" t="s">
        <v>87</v>
      </c>
      <c r="AW269" s="14" t="s">
        <v>33</v>
      </c>
      <c r="AX269" s="14" t="s">
        <v>77</v>
      </c>
      <c r="AY269" s="223" t="s">
        <v>134</v>
      </c>
    </row>
    <row r="270" spans="1:65" s="15" customFormat="1">
      <c r="B270" s="224"/>
      <c r="C270" s="225"/>
      <c r="D270" s="198" t="s">
        <v>145</v>
      </c>
      <c r="E270" s="226" t="s">
        <v>1</v>
      </c>
      <c r="F270" s="227" t="s">
        <v>168</v>
      </c>
      <c r="G270" s="225"/>
      <c r="H270" s="228">
        <v>10.19</v>
      </c>
      <c r="I270" s="229"/>
      <c r="J270" s="225"/>
      <c r="K270" s="225"/>
      <c r="L270" s="230"/>
      <c r="M270" s="231"/>
      <c r="N270" s="232"/>
      <c r="O270" s="232"/>
      <c r="P270" s="232"/>
      <c r="Q270" s="232"/>
      <c r="R270" s="232"/>
      <c r="S270" s="232"/>
      <c r="T270" s="233"/>
      <c r="AT270" s="234" t="s">
        <v>145</v>
      </c>
      <c r="AU270" s="234" t="s">
        <v>87</v>
      </c>
      <c r="AV270" s="15" t="s">
        <v>141</v>
      </c>
      <c r="AW270" s="15" t="s">
        <v>33</v>
      </c>
      <c r="AX270" s="15" t="s">
        <v>85</v>
      </c>
      <c r="AY270" s="234" t="s">
        <v>134</v>
      </c>
    </row>
    <row r="271" spans="1:65" s="2" customFormat="1" ht="16.5" customHeight="1">
      <c r="A271" s="34"/>
      <c r="B271" s="35"/>
      <c r="C271" s="186" t="s">
        <v>356</v>
      </c>
      <c r="D271" s="186" t="s">
        <v>136</v>
      </c>
      <c r="E271" s="187" t="s">
        <v>357</v>
      </c>
      <c r="F271" s="188" t="s">
        <v>358</v>
      </c>
      <c r="G271" s="189" t="s">
        <v>155</v>
      </c>
      <c r="H271" s="190">
        <v>0.6</v>
      </c>
      <c r="I271" s="191"/>
      <c r="J271" s="190">
        <f>ROUND(I271*H271,2)</f>
        <v>0</v>
      </c>
      <c r="K271" s="188" t="s">
        <v>140</v>
      </c>
      <c r="L271" s="39"/>
      <c r="M271" s="192" t="s">
        <v>1</v>
      </c>
      <c r="N271" s="193" t="s">
        <v>42</v>
      </c>
      <c r="O271" s="71"/>
      <c r="P271" s="194">
        <f>O271*H271</f>
        <v>0</v>
      </c>
      <c r="Q271" s="194">
        <v>0</v>
      </c>
      <c r="R271" s="194">
        <f>Q271*H271</f>
        <v>0</v>
      </c>
      <c r="S271" s="194">
        <v>0</v>
      </c>
      <c r="T271" s="195">
        <f>S271*H271</f>
        <v>0</v>
      </c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R271" s="196" t="s">
        <v>141</v>
      </c>
      <c r="AT271" s="196" t="s">
        <v>136</v>
      </c>
      <c r="AU271" s="196" t="s">
        <v>87</v>
      </c>
      <c r="AY271" s="17" t="s">
        <v>134</v>
      </c>
      <c r="BE271" s="197">
        <f>IF(N271="základní",J271,0)</f>
        <v>0</v>
      </c>
      <c r="BF271" s="197">
        <f>IF(N271="snížená",J271,0)</f>
        <v>0</v>
      </c>
      <c r="BG271" s="197">
        <f>IF(N271="zákl. přenesená",J271,0)</f>
        <v>0</v>
      </c>
      <c r="BH271" s="197">
        <f>IF(N271="sníž. přenesená",J271,0)</f>
        <v>0</v>
      </c>
      <c r="BI271" s="197">
        <f>IF(N271="nulová",J271,0)</f>
        <v>0</v>
      </c>
      <c r="BJ271" s="17" t="s">
        <v>85</v>
      </c>
      <c r="BK271" s="197">
        <f>ROUND(I271*H271,2)</f>
        <v>0</v>
      </c>
      <c r="BL271" s="17" t="s">
        <v>141</v>
      </c>
      <c r="BM271" s="196" t="s">
        <v>359</v>
      </c>
    </row>
    <row r="272" spans="1:65" s="2" customFormat="1" ht="19.5">
      <c r="A272" s="34"/>
      <c r="B272" s="35"/>
      <c r="C272" s="36"/>
      <c r="D272" s="198" t="s">
        <v>143</v>
      </c>
      <c r="E272" s="36"/>
      <c r="F272" s="199" t="s">
        <v>360</v>
      </c>
      <c r="G272" s="36"/>
      <c r="H272" s="36"/>
      <c r="I272" s="200"/>
      <c r="J272" s="36"/>
      <c r="K272" s="36"/>
      <c r="L272" s="39"/>
      <c r="M272" s="201"/>
      <c r="N272" s="202"/>
      <c r="O272" s="71"/>
      <c r="P272" s="71"/>
      <c r="Q272" s="71"/>
      <c r="R272" s="71"/>
      <c r="S272" s="71"/>
      <c r="T272" s="72"/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T272" s="17" t="s">
        <v>143</v>
      </c>
      <c r="AU272" s="17" t="s">
        <v>87</v>
      </c>
    </row>
    <row r="273" spans="1:65" s="14" customFormat="1">
      <c r="B273" s="213"/>
      <c r="C273" s="214"/>
      <c r="D273" s="198" t="s">
        <v>145</v>
      </c>
      <c r="E273" s="215" t="s">
        <v>1</v>
      </c>
      <c r="F273" s="216" t="s">
        <v>361</v>
      </c>
      <c r="G273" s="214"/>
      <c r="H273" s="217">
        <v>0.6</v>
      </c>
      <c r="I273" s="218"/>
      <c r="J273" s="214"/>
      <c r="K273" s="214"/>
      <c r="L273" s="219"/>
      <c r="M273" s="220"/>
      <c r="N273" s="221"/>
      <c r="O273" s="221"/>
      <c r="P273" s="221"/>
      <c r="Q273" s="221"/>
      <c r="R273" s="221"/>
      <c r="S273" s="221"/>
      <c r="T273" s="222"/>
      <c r="AT273" s="223" t="s">
        <v>145</v>
      </c>
      <c r="AU273" s="223" t="s">
        <v>87</v>
      </c>
      <c r="AV273" s="14" t="s">
        <v>87</v>
      </c>
      <c r="AW273" s="14" t="s">
        <v>33</v>
      </c>
      <c r="AX273" s="14" t="s">
        <v>85</v>
      </c>
      <c r="AY273" s="223" t="s">
        <v>134</v>
      </c>
    </row>
    <row r="274" spans="1:65" s="2" customFormat="1" ht="16.5" customHeight="1">
      <c r="A274" s="34"/>
      <c r="B274" s="35"/>
      <c r="C274" s="186" t="s">
        <v>362</v>
      </c>
      <c r="D274" s="186" t="s">
        <v>136</v>
      </c>
      <c r="E274" s="187" t="s">
        <v>363</v>
      </c>
      <c r="F274" s="188" t="s">
        <v>364</v>
      </c>
      <c r="G274" s="189" t="s">
        <v>155</v>
      </c>
      <c r="H274" s="190">
        <v>1.01</v>
      </c>
      <c r="I274" s="191"/>
      <c r="J274" s="190">
        <f>ROUND(I274*H274,2)</f>
        <v>0</v>
      </c>
      <c r="K274" s="188" t="s">
        <v>140</v>
      </c>
      <c r="L274" s="39"/>
      <c r="M274" s="192" t="s">
        <v>1</v>
      </c>
      <c r="N274" s="193" t="s">
        <v>42</v>
      </c>
      <c r="O274" s="71"/>
      <c r="P274" s="194">
        <f>O274*H274</f>
        <v>0</v>
      </c>
      <c r="Q274" s="194">
        <v>2.13408</v>
      </c>
      <c r="R274" s="194">
        <f>Q274*H274</f>
        <v>2.1554207999999999</v>
      </c>
      <c r="S274" s="194">
        <v>0</v>
      </c>
      <c r="T274" s="195">
        <f>S274*H274</f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196" t="s">
        <v>141</v>
      </c>
      <c r="AT274" s="196" t="s">
        <v>136</v>
      </c>
      <c r="AU274" s="196" t="s">
        <v>87</v>
      </c>
      <c r="AY274" s="17" t="s">
        <v>134</v>
      </c>
      <c r="BE274" s="197">
        <f>IF(N274="základní",J274,0)</f>
        <v>0</v>
      </c>
      <c r="BF274" s="197">
        <f>IF(N274="snížená",J274,0)</f>
        <v>0</v>
      </c>
      <c r="BG274" s="197">
        <f>IF(N274="zákl. přenesená",J274,0)</f>
        <v>0</v>
      </c>
      <c r="BH274" s="197">
        <f>IF(N274="sníž. přenesená",J274,0)</f>
        <v>0</v>
      </c>
      <c r="BI274" s="197">
        <f>IF(N274="nulová",J274,0)</f>
        <v>0</v>
      </c>
      <c r="BJ274" s="17" t="s">
        <v>85</v>
      </c>
      <c r="BK274" s="197">
        <f>ROUND(I274*H274,2)</f>
        <v>0</v>
      </c>
      <c r="BL274" s="17" t="s">
        <v>141</v>
      </c>
      <c r="BM274" s="196" t="s">
        <v>365</v>
      </c>
    </row>
    <row r="275" spans="1:65" s="2" customFormat="1">
      <c r="A275" s="34"/>
      <c r="B275" s="35"/>
      <c r="C275" s="36"/>
      <c r="D275" s="198" t="s">
        <v>143</v>
      </c>
      <c r="E275" s="36"/>
      <c r="F275" s="199" t="s">
        <v>366</v>
      </c>
      <c r="G275" s="36"/>
      <c r="H275" s="36"/>
      <c r="I275" s="200"/>
      <c r="J275" s="36"/>
      <c r="K275" s="36"/>
      <c r="L275" s="39"/>
      <c r="M275" s="201"/>
      <c r="N275" s="202"/>
      <c r="O275" s="71"/>
      <c r="P275" s="71"/>
      <c r="Q275" s="71"/>
      <c r="R275" s="71"/>
      <c r="S275" s="71"/>
      <c r="T275" s="72"/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T275" s="17" t="s">
        <v>143</v>
      </c>
      <c r="AU275" s="17" t="s">
        <v>87</v>
      </c>
    </row>
    <row r="276" spans="1:65" s="14" customFormat="1">
      <c r="B276" s="213"/>
      <c r="C276" s="214"/>
      <c r="D276" s="198" t="s">
        <v>145</v>
      </c>
      <c r="E276" s="215" t="s">
        <v>1</v>
      </c>
      <c r="F276" s="216" t="s">
        <v>367</v>
      </c>
      <c r="G276" s="214"/>
      <c r="H276" s="217">
        <v>1.01</v>
      </c>
      <c r="I276" s="218"/>
      <c r="J276" s="214"/>
      <c r="K276" s="214"/>
      <c r="L276" s="219"/>
      <c r="M276" s="220"/>
      <c r="N276" s="221"/>
      <c r="O276" s="221"/>
      <c r="P276" s="221"/>
      <c r="Q276" s="221"/>
      <c r="R276" s="221"/>
      <c r="S276" s="221"/>
      <c r="T276" s="222"/>
      <c r="AT276" s="223" t="s">
        <v>145</v>
      </c>
      <c r="AU276" s="223" t="s">
        <v>87</v>
      </c>
      <c r="AV276" s="14" t="s">
        <v>87</v>
      </c>
      <c r="AW276" s="14" t="s">
        <v>33</v>
      </c>
      <c r="AX276" s="14" t="s">
        <v>85</v>
      </c>
      <c r="AY276" s="223" t="s">
        <v>134</v>
      </c>
    </row>
    <row r="277" spans="1:65" s="2" customFormat="1" ht="16.5" customHeight="1">
      <c r="A277" s="34"/>
      <c r="B277" s="35"/>
      <c r="C277" s="186" t="s">
        <v>368</v>
      </c>
      <c r="D277" s="186" t="s">
        <v>136</v>
      </c>
      <c r="E277" s="187" t="s">
        <v>369</v>
      </c>
      <c r="F277" s="188" t="s">
        <v>370</v>
      </c>
      <c r="G277" s="189" t="s">
        <v>190</v>
      </c>
      <c r="H277" s="190">
        <v>3.36</v>
      </c>
      <c r="I277" s="191"/>
      <c r="J277" s="190">
        <f>ROUND(I277*H277,2)</f>
        <v>0</v>
      </c>
      <c r="K277" s="188" t="s">
        <v>140</v>
      </c>
      <c r="L277" s="39"/>
      <c r="M277" s="192" t="s">
        <v>1</v>
      </c>
      <c r="N277" s="193" t="s">
        <v>42</v>
      </c>
      <c r="O277" s="71"/>
      <c r="P277" s="194">
        <f>O277*H277</f>
        <v>0</v>
      </c>
      <c r="Q277" s="194">
        <v>0</v>
      </c>
      <c r="R277" s="194">
        <f>Q277*H277</f>
        <v>0</v>
      </c>
      <c r="S277" s="194">
        <v>0</v>
      </c>
      <c r="T277" s="195">
        <f>S277*H277</f>
        <v>0</v>
      </c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R277" s="196" t="s">
        <v>141</v>
      </c>
      <c r="AT277" s="196" t="s">
        <v>136</v>
      </c>
      <c r="AU277" s="196" t="s">
        <v>87</v>
      </c>
      <c r="AY277" s="17" t="s">
        <v>134</v>
      </c>
      <c r="BE277" s="197">
        <f>IF(N277="základní",J277,0)</f>
        <v>0</v>
      </c>
      <c r="BF277" s="197">
        <f>IF(N277="snížená",J277,0)</f>
        <v>0</v>
      </c>
      <c r="BG277" s="197">
        <f>IF(N277="zákl. přenesená",J277,0)</f>
        <v>0</v>
      </c>
      <c r="BH277" s="197">
        <f>IF(N277="sníž. přenesená",J277,0)</f>
        <v>0</v>
      </c>
      <c r="BI277" s="197">
        <f>IF(N277="nulová",J277,0)</f>
        <v>0</v>
      </c>
      <c r="BJ277" s="17" t="s">
        <v>85</v>
      </c>
      <c r="BK277" s="197">
        <f>ROUND(I277*H277,2)</f>
        <v>0</v>
      </c>
      <c r="BL277" s="17" t="s">
        <v>141</v>
      </c>
      <c r="BM277" s="196" t="s">
        <v>371</v>
      </c>
    </row>
    <row r="278" spans="1:65" s="2" customFormat="1" ht="19.5">
      <c r="A278" s="34"/>
      <c r="B278" s="35"/>
      <c r="C278" s="36"/>
      <c r="D278" s="198" t="s">
        <v>143</v>
      </c>
      <c r="E278" s="36"/>
      <c r="F278" s="199" t="s">
        <v>372</v>
      </c>
      <c r="G278" s="36"/>
      <c r="H278" s="36"/>
      <c r="I278" s="200"/>
      <c r="J278" s="36"/>
      <c r="K278" s="36"/>
      <c r="L278" s="39"/>
      <c r="M278" s="201"/>
      <c r="N278" s="202"/>
      <c r="O278" s="71"/>
      <c r="P278" s="71"/>
      <c r="Q278" s="71"/>
      <c r="R278" s="71"/>
      <c r="S278" s="71"/>
      <c r="T278" s="72"/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T278" s="17" t="s">
        <v>143</v>
      </c>
      <c r="AU278" s="17" t="s">
        <v>87</v>
      </c>
    </row>
    <row r="279" spans="1:65" s="14" customFormat="1">
      <c r="B279" s="213"/>
      <c r="C279" s="214"/>
      <c r="D279" s="198" t="s">
        <v>145</v>
      </c>
      <c r="E279" s="215" t="s">
        <v>1</v>
      </c>
      <c r="F279" s="216" t="s">
        <v>373</v>
      </c>
      <c r="G279" s="214"/>
      <c r="H279" s="217">
        <v>3.36</v>
      </c>
      <c r="I279" s="218"/>
      <c r="J279" s="214"/>
      <c r="K279" s="214"/>
      <c r="L279" s="219"/>
      <c r="M279" s="220"/>
      <c r="N279" s="221"/>
      <c r="O279" s="221"/>
      <c r="P279" s="221"/>
      <c r="Q279" s="221"/>
      <c r="R279" s="221"/>
      <c r="S279" s="221"/>
      <c r="T279" s="222"/>
      <c r="AT279" s="223" t="s">
        <v>145</v>
      </c>
      <c r="AU279" s="223" t="s">
        <v>87</v>
      </c>
      <c r="AV279" s="14" t="s">
        <v>87</v>
      </c>
      <c r="AW279" s="14" t="s">
        <v>33</v>
      </c>
      <c r="AX279" s="14" t="s">
        <v>85</v>
      </c>
      <c r="AY279" s="223" t="s">
        <v>134</v>
      </c>
    </row>
    <row r="280" spans="1:65" s="2" customFormat="1" ht="21.75" customHeight="1">
      <c r="A280" s="34"/>
      <c r="B280" s="35"/>
      <c r="C280" s="186" t="s">
        <v>374</v>
      </c>
      <c r="D280" s="186" t="s">
        <v>136</v>
      </c>
      <c r="E280" s="187" t="s">
        <v>375</v>
      </c>
      <c r="F280" s="188" t="s">
        <v>376</v>
      </c>
      <c r="G280" s="189" t="s">
        <v>155</v>
      </c>
      <c r="H280" s="190">
        <v>32.299999999999997</v>
      </c>
      <c r="I280" s="191"/>
      <c r="J280" s="190">
        <f>ROUND(I280*H280,2)</f>
        <v>0</v>
      </c>
      <c r="K280" s="188" t="s">
        <v>140</v>
      </c>
      <c r="L280" s="39"/>
      <c r="M280" s="192" t="s">
        <v>1</v>
      </c>
      <c r="N280" s="193" t="s">
        <v>42</v>
      </c>
      <c r="O280" s="71"/>
      <c r="P280" s="194">
        <f>O280*H280</f>
        <v>0</v>
      </c>
      <c r="Q280" s="194">
        <v>1.54</v>
      </c>
      <c r="R280" s="194">
        <f>Q280*H280</f>
        <v>49.741999999999997</v>
      </c>
      <c r="S280" s="194">
        <v>0</v>
      </c>
      <c r="T280" s="195">
        <f>S280*H280</f>
        <v>0</v>
      </c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R280" s="196" t="s">
        <v>141</v>
      </c>
      <c r="AT280" s="196" t="s">
        <v>136</v>
      </c>
      <c r="AU280" s="196" t="s">
        <v>87</v>
      </c>
      <c r="AY280" s="17" t="s">
        <v>134</v>
      </c>
      <c r="BE280" s="197">
        <f>IF(N280="základní",J280,0)</f>
        <v>0</v>
      </c>
      <c r="BF280" s="197">
        <f>IF(N280="snížená",J280,0)</f>
        <v>0</v>
      </c>
      <c r="BG280" s="197">
        <f>IF(N280="zákl. přenesená",J280,0)</f>
        <v>0</v>
      </c>
      <c r="BH280" s="197">
        <f>IF(N280="sníž. přenesená",J280,0)</f>
        <v>0</v>
      </c>
      <c r="BI280" s="197">
        <f>IF(N280="nulová",J280,0)</f>
        <v>0</v>
      </c>
      <c r="BJ280" s="17" t="s">
        <v>85</v>
      </c>
      <c r="BK280" s="197">
        <f>ROUND(I280*H280,2)</f>
        <v>0</v>
      </c>
      <c r="BL280" s="17" t="s">
        <v>141</v>
      </c>
      <c r="BM280" s="196" t="s">
        <v>377</v>
      </c>
    </row>
    <row r="281" spans="1:65" s="2" customFormat="1" ht="19.5">
      <c r="A281" s="34"/>
      <c r="B281" s="35"/>
      <c r="C281" s="36"/>
      <c r="D281" s="198" t="s">
        <v>143</v>
      </c>
      <c r="E281" s="36"/>
      <c r="F281" s="199" t="s">
        <v>378</v>
      </c>
      <c r="G281" s="36"/>
      <c r="H281" s="36"/>
      <c r="I281" s="200"/>
      <c r="J281" s="36"/>
      <c r="K281" s="36"/>
      <c r="L281" s="39"/>
      <c r="M281" s="201"/>
      <c r="N281" s="202"/>
      <c r="O281" s="71"/>
      <c r="P281" s="71"/>
      <c r="Q281" s="71"/>
      <c r="R281" s="71"/>
      <c r="S281" s="71"/>
      <c r="T281" s="72"/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T281" s="17" t="s">
        <v>143</v>
      </c>
      <c r="AU281" s="17" t="s">
        <v>87</v>
      </c>
    </row>
    <row r="282" spans="1:65" s="14" customFormat="1">
      <c r="B282" s="213"/>
      <c r="C282" s="214"/>
      <c r="D282" s="198" t="s">
        <v>145</v>
      </c>
      <c r="E282" s="215" t="s">
        <v>1</v>
      </c>
      <c r="F282" s="216" t="s">
        <v>379</v>
      </c>
      <c r="G282" s="214"/>
      <c r="H282" s="217">
        <v>13.5</v>
      </c>
      <c r="I282" s="218"/>
      <c r="J282" s="214"/>
      <c r="K282" s="214"/>
      <c r="L282" s="219"/>
      <c r="M282" s="220"/>
      <c r="N282" s="221"/>
      <c r="O282" s="221"/>
      <c r="P282" s="221"/>
      <c r="Q282" s="221"/>
      <c r="R282" s="221"/>
      <c r="S282" s="221"/>
      <c r="T282" s="222"/>
      <c r="AT282" s="223" t="s">
        <v>145</v>
      </c>
      <c r="AU282" s="223" t="s">
        <v>87</v>
      </c>
      <c r="AV282" s="14" t="s">
        <v>87</v>
      </c>
      <c r="AW282" s="14" t="s">
        <v>33</v>
      </c>
      <c r="AX282" s="14" t="s">
        <v>77</v>
      </c>
      <c r="AY282" s="223" t="s">
        <v>134</v>
      </c>
    </row>
    <row r="283" spans="1:65" s="14" customFormat="1">
      <c r="B283" s="213"/>
      <c r="C283" s="214"/>
      <c r="D283" s="198" t="s">
        <v>145</v>
      </c>
      <c r="E283" s="215" t="s">
        <v>1</v>
      </c>
      <c r="F283" s="216" t="s">
        <v>380</v>
      </c>
      <c r="G283" s="214"/>
      <c r="H283" s="217">
        <v>18.8</v>
      </c>
      <c r="I283" s="218"/>
      <c r="J283" s="214"/>
      <c r="K283" s="214"/>
      <c r="L283" s="219"/>
      <c r="M283" s="220"/>
      <c r="N283" s="221"/>
      <c r="O283" s="221"/>
      <c r="P283" s="221"/>
      <c r="Q283" s="221"/>
      <c r="R283" s="221"/>
      <c r="S283" s="221"/>
      <c r="T283" s="222"/>
      <c r="AT283" s="223" t="s">
        <v>145</v>
      </c>
      <c r="AU283" s="223" t="s">
        <v>87</v>
      </c>
      <c r="AV283" s="14" t="s">
        <v>87</v>
      </c>
      <c r="AW283" s="14" t="s">
        <v>33</v>
      </c>
      <c r="AX283" s="14" t="s">
        <v>77</v>
      </c>
      <c r="AY283" s="223" t="s">
        <v>134</v>
      </c>
    </row>
    <row r="284" spans="1:65" s="15" customFormat="1">
      <c r="B284" s="224"/>
      <c r="C284" s="225"/>
      <c r="D284" s="198" t="s">
        <v>145</v>
      </c>
      <c r="E284" s="226" t="s">
        <v>1</v>
      </c>
      <c r="F284" s="227" t="s">
        <v>168</v>
      </c>
      <c r="G284" s="225"/>
      <c r="H284" s="228">
        <v>32.299999999999997</v>
      </c>
      <c r="I284" s="229"/>
      <c r="J284" s="225"/>
      <c r="K284" s="225"/>
      <c r="L284" s="230"/>
      <c r="M284" s="231"/>
      <c r="N284" s="232"/>
      <c r="O284" s="232"/>
      <c r="P284" s="232"/>
      <c r="Q284" s="232"/>
      <c r="R284" s="232"/>
      <c r="S284" s="232"/>
      <c r="T284" s="233"/>
      <c r="AT284" s="234" t="s">
        <v>145</v>
      </c>
      <c r="AU284" s="234" t="s">
        <v>87</v>
      </c>
      <c r="AV284" s="15" t="s">
        <v>141</v>
      </c>
      <c r="AW284" s="15" t="s">
        <v>33</v>
      </c>
      <c r="AX284" s="15" t="s">
        <v>85</v>
      </c>
      <c r="AY284" s="234" t="s">
        <v>134</v>
      </c>
    </row>
    <row r="285" spans="1:65" s="2" customFormat="1" ht="16.5" customHeight="1">
      <c r="A285" s="34"/>
      <c r="B285" s="35"/>
      <c r="C285" s="186" t="s">
        <v>381</v>
      </c>
      <c r="D285" s="186" t="s">
        <v>136</v>
      </c>
      <c r="E285" s="187" t="s">
        <v>382</v>
      </c>
      <c r="F285" s="188" t="s">
        <v>383</v>
      </c>
      <c r="G285" s="189" t="s">
        <v>190</v>
      </c>
      <c r="H285" s="190">
        <v>2.1</v>
      </c>
      <c r="I285" s="191"/>
      <c r="J285" s="190">
        <f>ROUND(I285*H285,2)</f>
        <v>0</v>
      </c>
      <c r="K285" s="188" t="s">
        <v>140</v>
      </c>
      <c r="L285" s="39"/>
      <c r="M285" s="192" t="s">
        <v>1</v>
      </c>
      <c r="N285" s="193" t="s">
        <v>42</v>
      </c>
      <c r="O285" s="71"/>
      <c r="P285" s="194">
        <f>O285*H285</f>
        <v>0</v>
      </c>
      <c r="Q285" s="194">
        <v>1.0247999999999999</v>
      </c>
      <c r="R285" s="194">
        <f>Q285*H285</f>
        <v>2.1520799999999998</v>
      </c>
      <c r="S285" s="194">
        <v>0</v>
      </c>
      <c r="T285" s="195">
        <f>S285*H285</f>
        <v>0</v>
      </c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R285" s="196" t="s">
        <v>141</v>
      </c>
      <c r="AT285" s="196" t="s">
        <v>136</v>
      </c>
      <c r="AU285" s="196" t="s">
        <v>87</v>
      </c>
      <c r="AY285" s="17" t="s">
        <v>134</v>
      </c>
      <c r="BE285" s="197">
        <f>IF(N285="základní",J285,0)</f>
        <v>0</v>
      </c>
      <c r="BF285" s="197">
        <f>IF(N285="snížená",J285,0)</f>
        <v>0</v>
      </c>
      <c r="BG285" s="197">
        <f>IF(N285="zákl. přenesená",J285,0)</f>
        <v>0</v>
      </c>
      <c r="BH285" s="197">
        <f>IF(N285="sníž. přenesená",J285,0)</f>
        <v>0</v>
      </c>
      <c r="BI285" s="197">
        <f>IF(N285="nulová",J285,0)</f>
        <v>0</v>
      </c>
      <c r="BJ285" s="17" t="s">
        <v>85</v>
      </c>
      <c r="BK285" s="197">
        <f>ROUND(I285*H285,2)</f>
        <v>0</v>
      </c>
      <c r="BL285" s="17" t="s">
        <v>141</v>
      </c>
      <c r="BM285" s="196" t="s">
        <v>384</v>
      </c>
    </row>
    <row r="286" spans="1:65" s="2" customFormat="1" ht="19.5">
      <c r="A286" s="34"/>
      <c r="B286" s="35"/>
      <c r="C286" s="36"/>
      <c r="D286" s="198" t="s">
        <v>143</v>
      </c>
      <c r="E286" s="36"/>
      <c r="F286" s="199" t="s">
        <v>385</v>
      </c>
      <c r="G286" s="36"/>
      <c r="H286" s="36"/>
      <c r="I286" s="200"/>
      <c r="J286" s="36"/>
      <c r="K286" s="36"/>
      <c r="L286" s="39"/>
      <c r="M286" s="201"/>
      <c r="N286" s="202"/>
      <c r="O286" s="71"/>
      <c r="P286" s="71"/>
      <c r="Q286" s="71"/>
      <c r="R286" s="71"/>
      <c r="S286" s="71"/>
      <c r="T286" s="72"/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T286" s="17" t="s">
        <v>143</v>
      </c>
      <c r="AU286" s="17" t="s">
        <v>87</v>
      </c>
    </row>
    <row r="287" spans="1:65" s="14" customFormat="1">
      <c r="B287" s="213"/>
      <c r="C287" s="214"/>
      <c r="D287" s="198" t="s">
        <v>145</v>
      </c>
      <c r="E287" s="215" t="s">
        <v>1</v>
      </c>
      <c r="F287" s="216" t="s">
        <v>386</v>
      </c>
      <c r="G287" s="214"/>
      <c r="H287" s="217">
        <v>2.1</v>
      </c>
      <c r="I287" s="218"/>
      <c r="J287" s="214"/>
      <c r="K287" s="214"/>
      <c r="L287" s="219"/>
      <c r="M287" s="220"/>
      <c r="N287" s="221"/>
      <c r="O287" s="221"/>
      <c r="P287" s="221"/>
      <c r="Q287" s="221"/>
      <c r="R287" s="221"/>
      <c r="S287" s="221"/>
      <c r="T287" s="222"/>
      <c r="AT287" s="223" t="s">
        <v>145</v>
      </c>
      <c r="AU287" s="223" t="s">
        <v>87</v>
      </c>
      <c r="AV287" s="14" t="s">
        <v>87</v>
      </c>
      <c r="AW287" s="14" t="s">
        <v>33</v>
      </c>
      <c r="AX287" s="14" t="s">
        <v>85</v>
      </c>
      <c r="AY287" s="223" t="s">
        <v>134</v>
      </c>
    </row>
    <row r="288" spans="1:65" s="2" customFormat="1" ht="16.5" customHeight="1">
      <c r="A288" s="34"/>
      <c r="B288" s="35"/>
      <c r="C288" s="186" t="s">
        <v>387</v>
      </c>
      <c r="D288" s="186" t="s">
        <v>136</v>
      </c>
      <c r="E288" s="187" t="s">
        <v>388</v>
      </c>
      <c r="F288" s="188" t="s">
        <v>389</v>
      </c>
      <c r="G288" s="189" t="s">
        <v>190</v>
      </c>
      <c r="H288" s="190">
        <v>5.25</v>
      </c>
      <c r="I288" s="191"/>
      <c r="J288" s="190">
        <f>ROUND(I288*H288,2)</f>
        <v>0</v>
      </c>
      <c r="K288" s="188" t="s">
        <v>140</v>
      </c>
      <c r="L288" s="39"/>
      <c r="M288" s="192" t="s">
        <v>1</v>
      </c>
      <c r="N288" s="193" t="s">
        <v>42</v>
      </c>
      <c r="O288" s="71"/>
      <c r="P288" s="194">
        <f>O288*H288</f>
        <v>0</v>
      </c>
      <c r="Q288" s="194">
        <v>0.82326999999999995</v>
      </c>
      <c r="R288" s="194">
        <f>Q288*H288</f>
        <v>4.3221674999999999</v>
      </c>
      <c r="S288" s="194">
        <v>0</v>
      </c>
      <c r="T288" s="195">
        <f>S288*H288</f>
        <v>0</v>
      </c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R288" s="196" t="s">
        <v>141</v>
      </c>
      <c r="AT288" s="196" t="s">
        <v>136</v>
      </c>
      <c r="AU288" s="196" t="s">
        <v>87</v>
      </c>
      <c r="AY288" s="17" t="s">
        <v>134</v>
      </c>
      <c r="BE288" s="197">
        <f>IF(N288="základní",J288,0)</f>
        <v>0</v>
      </c>
      <c r="BF288" s="197">
        <f>IF(N288="snížená",J288,0)</f>
        <v>0</v>
      </c>
      <c r="BG288" s="197">
        <f>IF(N288="zákl. přenesená",J288,0)</f>
        <v>0</v>
      </c>
      <c r="BH288" s="197">
        <f>IF(N288="sníž. přenesená",J288,0)</f>
        <v>0</v>
      </c>
      <c r="BI288" s="197">
        <f>IF(N288="nulová",J288,0)</f>
        <v>0</v>
      </c>
      <c r="BJ288" s="17" t="s">
        <v>85</v>
      </c>
      <c r="BK288" s="197">
        <f>ROUND(I288*H288,2)</f>
        <v>0</v>
      </c>
      <c r="BL288" s="17" t="s">
        <v>141</v>
      </c>
      <c r="BM288" s="196" t="s">
        <v>390</v>
      </c>
    </row>
    <row r="289" spans="1:65" s="2" customFormat="1">
      <c r="A289" s="34"/>
      <c r="B289" s="35"/>
      <c r="C289" s="36"/>
      <c r="D289" s="198" t="s">
        <v>143</v>
      </c>
      <c r="E289" s="36"/>
      <c r="F289" s="199" t="s">
        <v>391</v>
      </c>
      <c r="G289" s="36"/>
      <c r="H289" s="36"/>
      <c r="I289" s="200"/>
      <c r="J289" s="36"/>
      <c r="K289" s="36"/>
      <c r="L289" s="39"/>
      <c r="M289" s="201"/>
      <c r="N289" s="202"/>
      <c r="O289" s="71"/>
      <c r="P289" s="71"/>
      <c r="Q289" s="71"/>
      <c r="R289" s="71"/>
      <c r="S289" s="71"/>
      <c r="T289" s="72"/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T289" s="17" t="s">
        <v>143</v>
      </c>
      <c r="AU289" s="17" t="s">
        <v>87</v>
      </c>
    </row>
    <row r="290" spans="1:65" s="14" customFormat="1">
      <c r="B290" s="213"/>
      <c r="C290" s="214"/>
      <c r="D290" s="198" t="s">
        <v>145</v>
      </c>
      <c r="E290" s="215" t="s">
        <v>1</v>
      </c>
      <c r="F290" s="216" t="s">
        <v>347</v>
      </c>
      <c r="G290" s="214"/>
      <c r="H290" s="217">
        <v>5.25</v>
      </c>
      <c r="I290" s="218"/>
      <c r="J290" s="214"/>
      <c r="K290" s="214"/>
      <c r="L290" s="219"/>
      <c r="M290" s="220"/>
      <c r="N290" s="221"/>
      <c r="O290" s="221"/>
      <c r="P290" s="221"/>
      <c r="Q290" s="221"/>
      <c r="R290" s="221"/>
      <c r="S290" s="221"/>
      <c r="T290" s="222"/>
      <c r="AT290" s="223" t="s">
        <v>145</v>
      </c>
      <c r="AU290" s="223" t="s">
        <v>87</v>
      </c>
      <c r="AV290" s="14" t="s">
        <v>87</v>
      </c>
      <c r="AW290" s="14" t="s">
        <v>33</v>
      </c>
      <c r="AX290" s="14" t="s">
        <v>85</v>
      </c>
      <c r="AY290" s="223" t="s">
        <v>134</v>
      </c>
    </row>
    <row r="291" spans="1:65" s="2" customFormat="1" ht="16.5" customHeight="1">
      <c r="A291" s="34"/>
      <c r="B291" s="35"/>
      <c r="C291" s="186" t="s">
        <v>392</v>
      </c>
      <c r="D291" s="186" t="s">
        <v>136</v>
      </c>
      <c r="E291" s="187" t="s">
        <v>393</v>
      </c>
      <c r="F291" s="188" t="s">
        <v>394</v>
      </c>
      <c r="G291" s="189" t="s">
        <v>155</v>
      </c>
      <c r="H291" s="190">
        <v>9.69</v>
      </c>
      <c r="I291" s="191"/>
      <c r="J291" s="190">
        <f>ROUND(I291*H291,2)</f>
        <v>0</v>
      </c>
      <c r="K291" s="188" t="s">
        <v>1</v>
      </c>
      <c r="L291" s="39"/>
      <c r="M291" s="192" t="s">
        <v>1</v>
      </c>
      <c r="N291" s="193" t="s">
        <v>42</v>
      </c>
      <c r="O291" s="71"/>
      <c r="P291" s="194">
        <f>O291*H291</f>
        <v>0</v>
      </c>
      <c r="Q291" s="194">
        <v>2.4327899999999998</v>
      </c>
      <c r="R291" s="194">
        <f>Q291*H291</f>
        <v>23.573735099999997</v>
      </c>
      <c r="S291" s="194">
        <v>0</v>
      </c>
      <c r="T291" s="195">
        <f>S291*H291</f>
        <v>0</v>
      </c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R291" s="196" t="s">
        <v>141</v>
      </c>
      <c r="AT291" s="196" t="s">
        <v>136</v>
      </c>
      <c r="AU291" s="196" t="s">
        <v>87</v>
      </c>
      <c r="AY291" s="17" t="s">
        <v>134</v>
      </c>
      <c r="BE291" s="197">
        <f>IF(N291="základní",J291,0)</f>
        <v>0</v>
      </c>
      <c r="BF291" s="197">
        <f>IF(N291="snížená",J291,0)</f>
        <v>0</v>
      </c>
      <c r="BG291" s="197">
        <f>IF(N291="zákl. přenesená",J291,0)</f>
        <v>0</v>
      </c>
      <c r="BH291" s="197">
        <f>IF(N291="sníž. přenesená",J291,0)</f>
        <v>0</v>
      </c>
      <c r="BI291" s="197">
        <f>IF(N291="nulová",J291,0)</f>
        <v>0</v>
      </c>
      <c r="BJ291" s="17" t="s">
        <v>85</v>
      </c>
      <c r="BK291" s="197">
        <f>ROUND(I291*H291,2)</f>
        <v>0</v>
      </c>
      <c r="BL291" s="17" t="s">
        <v>141</v>
      </c>
      <c r="BM291" s="196" t="s">
        <v>395</v>
      </c>
    </row>
    <row r="292" spans="1:65" s="2" customFormat="1">
      <c r="A292" s="34"/>
      <c r="B292" s="35"/>
      <c r="C292" s="36"/>
      <c r="D292" s="198" t="s">
        <v>143</v>
      </c>
      <c r="E292" s="36"/>
      <c r="F292" s="199" t="s">
        <v>396</v>
      </c>
      <c r="G292" s="36"/>
      <c r="H292" s="36"/>
      <c r="I292" s="200"/>
      <c r="J292" s="36"/>
      <c r="K292" s="36"/>
      <c r="L292" s="39"/>
      <c r="M292" s="201"/>
      <c r="N292" s="202"/>
      <c r="O292" s="71"/>
      <c r="P292" s="71"/>
      <c r="Q292" s="71"/>
      <c r="R292" s="71"/>
      <c r="S292" s="71"/>
      <c r="T292" s="72"/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T292" s="17" t="s">
        <v>143</v>
      </c>
      <c r="AU292" s="17" t="s">
        <v>87</v>
      </c>
    </row>
    <row r="293" spans="1:65" s="14" customFormat="1">
      <c r="B293" s="213"/>
      <c r="C293" s="214"/>
      <c r="D293" s="198" t="s">
        <v>145</v>
      </c>
      <c r="E293" s="215" t="s">
        <v>1</v>
      </c>
      <c r="F293" s="216" t="s">
        <v>397</v>
      </c>
      <c r="G293" s="214"/>
      <c r="H293" s="217">
        <v>9.69</v>
      </c>
      <c r="I293" s="218"/>
      <c r="J293" s="214"/>
      <c r="K293" s="214"/>
      <c r="L293" s="219"/>
      <c r="M293" s="220"/>
      <c r="N293" s="221"/>
      <c r="O293" s="221"/>
      <c r="P293" s="221"/>
      <c r="Q293" s="221"/>
      <c r="R293" s="221"/>
      <c r="S293" s="221"/>
      <c r="T293" s="222"/>
      <c r="AT293" s="223" t="s">
        <v>145</v>
      </c>
      <c r="AU293" s="223" t="s">
        <v>87</v>
      </c>
      <c r="AV293" s="14" t="s">
        <v>87</v>
      </c>
      <c r="AW293" s="14" t="s">
        <v>33</v>
      </c>
      <c r="AX293" s="14" t="s">
        <v>85</v>
      </c>
      <c r="AY293" s="223" t="s">
        <v>134</v>
      </c>
    </row>
    <row r="294" spans="1:65" s="12" customFormat="1" ht="22.9" customHeight="1">
      <c r="B294" s="170"/>
      <c r="C294" s="171"/>
      <c r="D294" s="172" t="s">
        <v>76</v>
      </c>
      <c r="E294" s="184" t="s">
        <v>193</v>
      </c>
      <c r="F294" s="184" t="s">
        <v>398</v>
      </c>
      <c r="G294" s="171"/>
      <c r="H294" s="171"/>
      <c r="I294" s="174"/>
      <c r="J294" s="185">
        <f>BK294</f>
        <v>0</v>
      </c>
      <c r="K294" s="171"/>
      <c r="L294" s="176"/>
      <c r="M294" s="177"/>
      <c r="N294" s="178"/>
      <c r="O294" s="178"/>
      <c r="P294" s="179">
        <f>SUM(P295:P301)</f>
        <v>0</v>
      </c>
      <c r="Q294" s="178"/>
      <c r="R294" s="179">
        <f>SUM(R295:R301)</f>
        <v>7.2920000000000013E-2</v>
      </c>
      <c r="S294" s="178"/>
      <c r="T294" s="180">
        <f>SUM(T295:T301)</f>
        <v>0</v>
      </c>
      <c r="AR294" s="181" t="s">
        <v>85</v>
      </c>
      <c r="AT294" s="182" t="s">
        <v>76</v>
      </c>
      <c r="AU294" s="182" t="s">
        <v>85</v>
      </c>
      <c r="AY294" s="181" t="s">
        <v>134</v>
      </c>
      <c r="BK294" s="183">
        <f>SUM(BK295:BK301)</f>
        <v>0</v>
      </c>
    </row>
    <row r="295" spans="1:65" s="2" customFormat="1" ht="16.5" customHeight="1">
      <c r="A295" s="34"/>
      <c r="B295" s="35"/>
      <c r="C295" s="186" t="s">
        <v>399</v>
      </c>
      <c r="D295" s="186" t="s">
        <v>136</v>
      </c>
      <c r="E295" s="187" t="s">
        <v>400</v>
      </c>
      <c r="F295" s="188" t="s">
        <v>401</v>
      </c>
      <c r="G295" s="189" t="s">
        <v>402</v>
      </c>
      <c r="H295" s="190">
        <v>6</v>
      </c>
      <c r="I295" s="191"/>
      <c r="J295" s="190">
        <f>ROUND(I295*H295,2)</f>
        <v>0</v>
      </c>
      <c r="K295" s="188" t="s">
        <v>140</v>
      </c>
      <c r="L295" s="39"/>
      <c r="M295" s="192" t="s">
        <v>1</v>
      </c>
      <c r="N295" s="193" t="s">
        <v>42</v>
      </c>
      <c r="O295" s="71"/>
      <c r="P295" s="194">
        <f>O295*H295</f>
        <v>0</v>
      </c>
      <c r="Q295" s="194">
        <v>1.1820000000000001E-2</v>
      </c>
      <c r="R295" s="194">
        <f>Q295*H295</f>
        <v>7.0920000000000011E-2</v>
      </c>
      <c r="S295" s="194">
        <v>0</v>
      </c>
      <c r="T295" s="195">
        <f>S295*H295</f>
        <v>0</v>
      </c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R295" s="196" t="s">
        <v>141</v>
      </c>
      <c r="AT295" s="196" t="s">
        <v>136</v>
      </c>
      <c r="AU295" s="196" t="s">
        <v>87</v>
      </c>
      <c r="AY295" s="17" t="s">
        <v>134</v>
      </c>
      <c r="BE295" s="197">
        <f>IF(N295="základní",J295,0)</f>
        <v>0</v>
      </c>
      <c r="BF295" s="197">
        <f>IF(N295="snížená",J295,0)</f>
        <v>0</v>
      </c>
      <c r="BG295" s="197">
        <f>IF(N295="zákl. přenesená",J295,0)</f>
        <v>0</v>
      </c>
      <c r="BH295" s="197">
        <f>IF(N295="sníž. přenesená",J295,0)</f>
        <v>0</v>
      </c>
      <c r="BI295" s="197">
        <f>IF(N295="nulová",J295,0)</f>
        <v>0</v>
      </c>
      <c r="BJ295" s="17" t="s">
        <v>85</v>
      </c>
      <c r="BK295" s="197">
        <f>ROUND(I295*H295,2)</f>
        <v>0</v>
      </c>
      <c r="BL295" s="17" t="s">
        <v>141</v>
      </c>
      <c r="BM295" s="196" t="s">
        <v>403</v>
      </c>
    </row>
    <row r="296" spans="1:65" s="2" customFormat="1" ht="19.5">
      <c r="A296" s="34"/>
      <c r="B296" s="35"/>
      <c r="C296" s="36"/>
      <c r="D296" s="198" t="s">
        <v>143</v>
      </c>
      <c r="E296" s="36"/>
      <c r="F296" s="199" t="s">
        <v>404</v>
      </c>
      <c r="G296" s="36"/>
      <c r="H296" s="36"/>
      <c r="I296" s="200"/>
      <c r="J296" s="36"/>
      <c r="K296" s="36"/>
      <c r="L296" s="39"/>
      <c r="M296" s="201"/>
      <c r="N296" s="202"/>
      <c r="O296" s="71"/>
      <c r="P296" s="71"/>
      <c r="Q296" s="71"/>
      <c r="R296" s="71"/>
      <c r="S296" s="71"/>
      <c r="T296" s="72"/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T296" s="17" t="s">
        <v>143</v>
      </c>
      <c r="AU296" s="17" t="s">
        <v>87</v>
      </c>
    </row>
    <row r="297" spans="1:65" s="14" customFormat="1">
      <c r="B297" s="213"/>
      <c r="C297" s="214"/>
      <c r="D297" s="198" t="s">
        <v>145</v>
      </c>
      <c r="E297" s="215" t="s">
        <v>1</v>
      </c>
      <c r="F297" s="216" t="s">
        <v>405</v>
      </c>
      <c r="G297" s="214"/>
      <c r="H297" s="217">
        <v>6</v>
      </c>
      <c r="I297" s="218"/>
      <c r="J297" s="214"/>
      <c r="K297" s="214"/>
      <c r="L297" s="219"/>
      <c r="M297" s="220"/>
      <c r="N297" s="221"/>
      <c r="O297" s="221"/>
      <c r="P297" s="221"/>
      <c r="Q297" s="221"/>
      <c r="R297" s="221"/>
      <c r="S297" s="221"/>
      <c r="T297" s="222"/>
      <c r="AT297" s="223" t="s">
        <v>145</v>
      </c>
      <c r="AU297" s="223" t="s">
        <v>87</v>
      </c>
      <c r="AV297" s="14" t="s">
        <v>87</v>
      </c>
      <c r="AW297" s="14" t="s">
        <v>33</v>
      </c>
      <c r="AX297" s="14" t="s">
        <v>85</v>
      </c>
      <c r="AY297" s="223" t="s">
        <v>134</v>
      </c>
    </row>
    <row r="298" spans="1:65" s="2" customFormat="1" ht="16.5" customHeight="1">
      <c r="A298" s="34"/>
      <c r="B298" s="35"/>
      <c r="C298" s="186" t="s">
        <v>406</v>
      </c>
      <c r="D298" s="186" t="s">
        <v>136</v>
      </c>
      <c r="E298" s="187" t="s">
        <v>407</v>
      </c>
      <c r="F298" s="188" t="s">
        <v>408</v>
      </c>
      <c r="G298" s="189" t="s">
        <v>139</v>
      </c>
      <c r="H298" s="190">
        <v>2</v>
      </c>
      <c r="I298" s="191"/>
      <c r="J298" s="190">
        <f>ROUND(I298*H298,2)</f>
        <v>0</v>
      </c>
      <c r="K298" s="188" t="s">
        <v>140</v>
      </c>
      <c r="L298" s="39"/>
      <c r="M298" s="192" t="s">
        <v>1</v>
      </c>
      <c r="N298" s="193" t="s">
        <v>42</v>
      </c>
      <c r="O298" s="71"/>
      <c r="P298" s="194">
        <f>O298*H298</f>
        <v>0</v>
      </c>
      <c r="Q298" s="194">
        <v>1E-4</v>
      </c>
      <c r="R298" s="194">
        <f>Q298*H298</f>
        <v>2.0000000000000001E-4</v>
      </c>
      <c r="S298" s="194">
        <v>0</v>
      </c>
      <c r="T298" s="195">
        <f>S298*H298</f>
        <v>0</v>
      </c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R298" s="196" t="s">
        <v>141</v>
      </c>
      <c r="AT298" s="196" t="s">
        <v>136</v>
      </c>
      <c r="AU298" s="196" t="s">
        <v>87</v>
      </c>
      <c r="AY298" s="17" t="s">
        <v>134</v>
      </c>
      <c r="BE298" s="197">
        <f>IF(N298="základní",J298,0)</f>
        <v>0</v>
      </c>
      <c r="BF298" s="197">
        <f>IF(N298="snížená",J298,0)</f>
        <v>0</v>
      </c>
      <c r="BG298" s="197">
        <f>IF(N298="zákl. přenesená",J298,0)</f>
        <v>0</v>
      </c>
      <c r="BH298" s="197">
        <f>IF(N298="sníž. přenesená",J298,0)</f>
        <v>0</v>
      </c>
      <c r="BI298" s="197">
        <f>IF(N298="nulová",J298,0)</f>
        <v>0</v>
      </c>
      <c r="BJ298" s="17" t="s">
        <v>85</v>
      </c>
      <c r="BK298" s="197">
        <f>ROUND(I298*H298,2)</f>
        <v>0</v>
      </c>
      <c r="BL298" s="17" t="s">
        <v>141</v>
      </c>
      <c r="BM298" s="196" t="s">
        <v>409</v>
      </c>
    </row>
    <row r="299" spans="1:65" s="2" customFormat="1">
      <c r="A299" s="34"/>
      <c r="B299" s="35"/>
      <c r="C299" s="36"/>
      <c r="D299" s="198" t="s">
        <v>143</v>
      </c>
      <c r="E299" s="36"/>
      <c r="F299" s="199" t="s">
        <v>410</v>
      </c>
      <c r="G299" s="36"/>
      <c r="H299" s="36"/>
      <c r="I299" s="200"/>
      <c r="J299" s="36"/>
      <c r="K299" s="36"/>
      <c r="L299" s="39"/>
      <c r="M299" s="201"/>
      <c r="N299" s="202"/>
      <c r="O299" s="71"/>
      <c r="P299" s="71"/>
      <c r="Q299" s="71"/>
      <c r="R299" s="71"/>
      <c r="S299" s="71"/>
      <c r="T299" s="72"/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T299" s="17" t="s">
        <v>143</v>
      </c>
      <c r="AU299" s="17" t="s">
        <v>87</v>
      </c>
    </row>
    <row r="300" spans="1:65" s="2" customFormat="1" ht="16.5" customHeight="1">
      <c r="A300" s="34"/>
      <c r="B300" s="35"/>
      <c r="C300" s="235" t="s">
        <v>411</v>
      </c>
      <c r="D300" s="235" t="s">
        <v>199</v>
      </c>
      <c r="E300" s="236" t="s">
        <v>412</v>
      </c>
      <c r="F300" s="237" t="s">
        <v>413</v>
      </c>
      <c r="G300" s="238" t="s">
        <v>139</v>
      </c>
      <c r="H300" s="239">
        <v>2</v>
      </c>
      <c r="I300" s="240"/>
      <c r="J300" s="239">
        <f>ROUND(I300*H300,2)</f>
        <v>0</v>
      </c>
      <c r="K300" s="237" t="s">
        <v>140</v>
      </c>
      <c r="L300" s="241"/>
      <c r="M300" s="242" t="s">
        <v>1</v>
      </c>
      <c r="N300" s="243" t="s">
        <v>42</v>
      </c>
      <c r="O300" s="71"/>
      <c r="P300" s="194">
        <f>O300*H300</f>
        <v>0</v>
      </c>
      <c r="Q300" s="194">
        <v>8.9999999999999998E-4</v>
      </c>
      <c r="R300" s="194">
        <f>Q300*H300</f>
        <v>1.8E-3</v>
      </c>
      <c r="S300" s="194">
        <v>0</v>
      </c>
      <c r="T300" s="195">
        <f>S300*H300</f>
        <v>0</v>
      </c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R300" s="196" t="s">
        <v>193</v>
      </c>
      <c r="AT300" s="196" t="s">
        <v>199</v>
      </c>
      <c r="AU300" s="196" t="s">
        <v>87</v>
      </c>
      <c r="AY300" s="17" t="s">
        <v>134</v>
      </c>
      <c r="BE300" s="197">
        <f>IF(N300="základní",J300,0)</f>
        <v>0</v>
      </c>
      <c r="BF300" s="197">
        <f>IF(N300="snížená",J300,0)</f>
        <v>0</v>
      </c>
      <c r="BG300" s="197">
        <f>IF(N300="zákl. přenesená",J300,0)</f>
        <v>0</v>
      </c>
      <c r="BH300" s="197">
        <f>IF(N300="sníž. přenesená",J300,0)</f>
        <v>0</v>
      </c>
      <c r="BI300" s="197">
        <f>IF(N300="nulová",J300,0)</f>
        <v>0</v>
      </c>
      <c r="BJ300" s="17" t="s">
        <v>85</v>
      </c>
      <c r="BK300" s="197">
        <f>ROUND(I300*H300,2)</f>
        <v>0</v>
      </c>
      <c r="BL300" s="17" t="s">
        <v>141</v>
      </c>
      <c r="BM300" s="196" t="s">
        <v>414</v>
      </c>
    </row>
    <row r="301" spans="1:65" s="2" customFormat="1">
      <c r="A301" s="34"/>
      <c r="B301" s="35"/>
      <c r="C301" s="36"/>
      <c r="D301" s="198" t="s">
        <v>143</v>
      </c>
      <c r="E301" s="36"/>
      <c r="F301" s="199" t="s">
        <v>413</v>
      </c>
      <c r="G301" s="36"/>
      <c r="H301" s="36"/>
      <c r="I301" s="200"/>
      <c r="J301" s="36"/>
      <c r="K301" s="36"/>
      <c r="L301" s="39"/>
      <c r="M301" s="201"/>
      <c r="N301" s="202"/>
      <c r="O301" s="71"/>
      <c r="P301" s="71"/>
      <c r="Q301" s="71"/>
      <c r="R301" s="71"/>
      <c r="S301" s="71"/>
      <c r="T301" s="72"/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T301" s="17" t="s">
        <v>143</v>
      </c>
      <c r="AU301" s="17" t="s">
        <v>87</v>
      </c>
    </row>
    <row r="302" spans="1:65" s="12" customFormat="1" ht="22.9" customHeight="1">
      <c r="B302" s="170"/>
      <c r="C302" s="171"/>
      <c r="D302" s="172" t="s">
        <v>76</v>
      </c>
      <c r="E302" s="184" t="s">
        <v>198</v>
      </c>
      <c r="F302" s="184" t="s">
        <v>415</v>
      </c>
      <c r="G302" s="171"/>
      <c r="H302" s="171"/>
      <c r="I302" s="174"/>
      <c r="J302" s="185">
        <f>BK302</f>
        <v>0</v>
      </c>
      <c r="K302" s="171"/>
      <c r="L302" s="176"/>
      <c r="M302" s="177"/>
      <c r="N302" s="178"/>
      <c r="O302" s="178"/>
      <c r="P302" s="179">
        <f>SUM(P303:P338)</f>
        <v>0</v>
      </c>
      <c r="Q302" s="178"/>
      <c r="R302" s="179">
        <f>SUM(R303:R338)</f>
        <v>0</v>
      </c>
      <c r="S302" s="178"/>
      <c r="T302" s="180">
        <f>SUM(T303:T338)</f>
        <v>0</v>
      </c>
      <c r="AR302" s="181" t="s">
        <v>85</v>
      </c>
      <c r="AT302" s="182" t="s">
        <v>76</v>
      </c>
      <c r="AU302" s="182" t="s">
        <v>85</v>
      </c>
      <c r="AY302" s="181" t="s">
        <v>134</v>
      </c>
      <c r="BK302" s="183">
        <f>SUM(BK303:BK338)</f>
        <v>0</v>
      </c>
    </row>
    <row r="303" spans="1:65" s="2" customFormat="1" ht="16.5" customHeight="1">
      <c r="A303" s="34"/>
      <c r="B303" s="35"/>
      <c r="C303" s="186" t="s">
        <v>416</v>
      </c>
      <c r="D303" s="186" t="s">
        <v>136</v>
      </c>
      <c r="E303" s="187" t="s">
        <v>417</v>
      </c>
      <c r="F303" s="188" t="s">
        <v>418</v>
      </c>
      <c r="G303" s="189" t="s">
        <v>402</v>
      </c>
      <c r="H303" s="190">
        <v>17.399999999999999</v>
      </c>
      <c r="I303" s="191"/>
      <c r="J303" s="190">
        <f>ROUND(I303*H303,2)</f>
        <v>0</v>
      </c>
      <c r="K303" s="188" t="s">
        <v>1</v>
      </c>
      <c r="L303" s="39"/>
      <c r="M303" s="192" t="s">
        <v>1</v>
      </c>
      <c r="N303" s="193" t="s">
        <v>42</v>
      </c>
      <c r="O303" s="71"/>
      <c r="P303" s="194">
        <f>O303*H303</f>
        <v>0</v>
      </c>
      <c r="Q303" s="194">
        <v>0</v>
      </c>
      <c r="R303" s="194">
        <f>Q303*H303</f>
        <v>0</v>
      </c>
      <c r="S303" s="194">
        <v>0</v>
      </c>
      <c r="T303" s="195">
        <f>S303*H303</f>
        <v>0</v>
      </c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R303" s="196" t="s">
        <v>419</v>
      </c>
      <c r="AT303" s="196" t="s">
        <v>136</v>
      </c>
      <c r="AU303" s="196" t="s">
        <v>87</v>
      </c>
      <c r="AY303" s="17" t="s">
        <v>134</v>
      </c>
      <c r="BE303" s="197">
        <f>IF(N303="základní",J303,0)</f>
        <v>0</v>
      </c>
      <c r="BF303" s="197">
        <f>IF(N303="snížená",J303,0)</f>
        <v>0</v>
      </c>
      <c r="BG303" s="197">
        <f>IF(N303="zákl. přenesená",J303,0)</f>
        <v>0</v>
      </c>
      <c r="BH303" s="197">
        <f>IF(N303="sníž. přenesená",J303,0)</f>
        <v>0</v>
      </c>
      <c r="BI303" s="197">
        <f>IF(N303="nulová",J303,0)</f>
        <v>0</v>
      </c>
      <c r="BJ303" s="17" t="s">
        <v>85</v>
      </c>
      <c r="BK303" s="197">
        <f>ROUND(I303*H303,2)</f>
        <v>0</v>
      </c>
      <c r="BL303" s="17" t="s">
        <v>419</v>
      </c>
      <c r="BM303" s="196" t="s">
        <v>420</v>
      </c>
    </row>
    <row r="304" spans="1:65" s="13" customFormat="1">
      <c r="B304" s="203"/>
      <c r="C304" s="204"/>
      <c r="D304" s="198" t="s">
        <v>145</v>
      </c>
      <c r="E304" s="205" t="s">
        <v>1</v>
      </c>
      <c r="F304" s="206" t="s">
        <v>421</v>
      </c>
      <c r="G304" s="204"/>
      <c r="H304" s="205" t="s">
        <v>1</v>
      </c>
      <c r="I304" s="207"/>
      <c r="J304" s="204"/>
      <c r="K304" s="204"/>
      <c r="L304" s="208"/>
      <c r="M304" s="209"/>
      <c r="N304" s="210"/>
      <c r="O304" s="210"/>
      <c r="P304" s="210"/>
      <c r="Q304" s="210"/>
      <c r="R304" s="210"/>
      <c r="S304" s="210"/>
      <c r="T304" s="211"/>
      <c r="AT304" s="212" t="s">
        <v>145</v>
      </c>
      <c r="AU304" s="212" t="s">
        <v>87</v>
      </c>
      <c r="AV304" s="13" t="s">
        <v>85</v>
      </c>
      <c r="AW304" s="13" t="s">
        <v>33</v>
      </c>
      <c r="AX304" s="13" t="s">
        <v>77</v>
      </c>
      <c r="AY304" s="212" t="s">
        <v>134</v>
      </c>
    </row>
    <row r="305" spans="1:65" s="13" customFormat="1" ht="22.5">
      <c r="B305" s="203"/>
      <c r="C305" s="204"/>
      <c r="D305" s="198" t="s">
        <v>145</v>
      </c>
      <c r="E305" s="205" t="s">
        <v>1</v>
      </c>
      <c r="F305" s="206" t="s">
        <v>422</v>
      </c>
      <c r="G305" s="204"/>
      <c r="H305" s="205" t="s">
        <v>1</v>
      </c>
      <c r="I305" s="207"/>
      <c r="J305" s="204"/>
      <c r="K305" s="204"/>
      <c r="L305" s="208"/>
      <c r="M305" s="209"/>
      <c r="N305" s="210"/>
      <c r="O305" s="210"/>
      <c r="P305" s="210"/>
      <c r="Q305" s="210"/>
      <c r="R305" s="210"/>
      <c r="S305" s="210"/>
      <c r="T305" s="211"/>
      <c r="AT305" s="212" t="s">
        <v>145</v>
      </c>
      <c r="AU305" s="212" t="s">
        <v>87</v>
      </c>
      <c r="AV305" s="13" t="s">
        <v>85</v>
      </c>
      <c r="AW305" s="13" t="s">
        <v>33</v>
      </c>
      <c r="AX305" s="13" t="s">
        <v>77</v>
      </c>
      <c r="AY305" s="212" t="s">
        <v>134</v>
      </c>
    </row>
    <row r="306" spans="1:65" s="14" customFormat="1">
      <c r="B306" s="213"/>
      <c r="C306" s="214"/>
      <c r="D306" s="198" t="s">
        <v>145</v>
      </c>
      <c r="E306" s="215" t="s">
        <v>1</v>
      </c>
      <c r="F306" s="216" t="s">
        <v>423</v>
      </c>
      <c r="G306" s="214"/>
      <c r="H306" s="217">
        <v>11.4</v>
      </c>
      <c r="I306" s="218"/>
      <c r="J306" s="214"/>
      <c r="K306" s="214"/>
      <c r="L306" s="219"/>
      <c r="M306" s="220"/>
      <c r="N306" s="221"/>
      <c r="O306" s="221"/>
      <c r="P306" s="221"/>
      <c r="Q306" s="221"/>
      <c r="R306" s="221"/>
      <c r="S306" s="221"/>
      <c r="T306" s="222"/>
      <c r="AT306" s="223" t="s">
        <v>145</v>
      </c>
      <c r="AU306" s="223" t="s">
        <v>87</v>
      </c>
      <c r="AV306" s="14" t="s">
        <v>87</v>
      </c>
      <c r="AW306" s="14" t="s">
        <v>33</v>
      </c>
      <c r="AX306" s="14" t="s">
        <v>77</v>
      </c>
      <c r="AY306" s="223" t="s">
        <v>134</v>
      </c>
    </row>
    <row r="307" spans="1:65" s="14" customFormat="1">
      <c r="B307" s="213"/>
      <c r="C307" s="214"/>
      <c r="D307" s="198" t="s">
        <v>145</v>
      </c>
      <c r="E307" s="215" t="s">
        <v>1</v>
      </c>
      <c r="F307" s="216" t="s">
        <v>424</v>
      </c>
      <c r="G307" s="214"/>
      <c r="H307" s="217">
        <v>6</v>
      </c>
      <c r="I307" s="218"/>
      <c r="J307" s="214"/>
      <c r="K307" s="214"/>
      <c r="L307" s="219"/>
      <c r="M307" s="220"/>
      <c r="N307" s="221"/>
      <c r="O307" s="221"/>
      <c r="P307" s="221"/>
      <c r="Q307" s="221"/>
      <c r="R307" s="221"/>
      <c r="S307" s="221"/>
      <c r="T307" s="222"/>
      <c r="AT307" s="223" t="s">
        <v>145</v>
      </c>
      <c r="AU307" s="223" t="s">
        <v>87</v>
      </c>
      <c r="AV307" s="14" t="s">
        <v>87</v>
      </c>
      <c r="AW307" s="14" t="s">
        <v>33</v>
      </c>
      <c r="AX307" s="14" t="s">
        <v>77</v>
      </c>
      <c r="AY307" s="223" t="s">
        <v>134</v>
      </c>
    </row>
    <row r="308" spans="1:65" s="15" customFormat="1">
      <c r="B308" s="224"/>
      <c r="C308" s="225"/>
      <c r="D308" s="198" t="s">
        <v>145</v>
      </c>
      <c r="E308" s="226" t="s">
        <v>1</v>
      </c>
      <c r="F308" s="227" t="s">
        <v>168</v>
      </c>
      <c r="G308" s="225"/>
      <c r="H308" s="228">
        <v>17.399999999999999</v>
      </c>
      <c r="I308" s="229"/>
      <c r="J308" s="225"/>
      <c r="K308" s="225"/>
      <c r="L308" s="230"/>
      <c r="M308" s="231"/>
      <c r="N308" s="232"/>
      <c r="O308" s="232"/>
      <c r="P308" s="232"/>
      <c r="Q308" s="232"/>
      <c r="R308" s="232"/>
      <c r="S308" s="232"/>
      <c r="T308" s="233"/>
      <c r="AT308" s="234" t="s">
        <v>145</v>
      </c>
      <c r="AU308" s="234" t="s">
        <v>87</v>
      </c>
      <c r="AV308" s="15" t="s">
        <v>141</v>
      </c>
      <c r="AW308" s="15" t="s">
        <v>33</v>
      </c>
      <c r="AX308" s="15" t="s">
        <v>85</v>
      </c>
      <c r="AY308" s="234" t="s">
        <v>134</v>
      </c>
    </row>
    <row r="309" spans="1:65" s="2" customFormat="1" ht="16.5" customHeight="1">
      <c r="A309" s="34"/>
      <c r="B309" s="35"/>
      <c r="C309" s="186" t="s">
        <v>425</v>
      </c>
      <c r="D309" s="186" t="s">
        <v>136</v>
      </c>
      <c r="E309" s="187" t="s">
        <v>426</v>
      </c>
      <c r="F309" s="188" t="s">
        <v>427</v>
      </c>
      <c r="G309" s="189" t="s">
        <v>220</v>
      </c>
      <c r="H309" s="190">
        <v>1</v>
      </c>
      <c r="I309" s="191"/>
      <c r="J309" s="190">
        <f>ROUND(I309*H309,2)</f>
        <v>0</v>
      </c>
      <c r="K309" s="188" t="s">
        <v>1</v>
      </c>
      <c r="L309" s="39"/>
      <c r="M309" s="192" t="s">
        <v>1</v>
      </c>
      <c r="N309" s="193" t="s">
        <v>42</v>
      </c>
      <c r="O309" s="71"/>
      <c r="P309" s="194">
        <f>O309*H309</f>
        <v>0</v>
      </c>
      <c r="Q309" s="194">
        <v>0</v>
      </c>
      <c r="R309" s="194">
        <f>Q309*H309</f>
        <v>0</v>
      </c>
      <c r="S309" s="194">
        <v>0</v>
      </c>
      <c r="T309" s="195">
        <f>S309*H309</f>
        <v>0</v>
      </c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R309" s="196" t="s">
        <v>419</v>
      </c>
      <c r="AT309" s="196" t="s">
        <v>136</v>
      </c>
      <c r="AU309" s="196" t="s">
        <v>87</v>
      </c>
      <c r="AY309" s="17" t="s">
        <v>134</v>
      </c>
      <c r="BE309" s="197">
        <f>IF(N309="základní",J309,0)</f>
        <v>0</v>
      </c>
      <c r="BF309" s="197">
        <f>IF(N309="snížená",J309,0)</f>
        <v>0</v>
      </c>
      <c r="BG309" s="197">
        <f>IF(N309="zákl. přenesená",J309,0)</f>
        <v>0</v>
      </c>
      <c r="BH309" s="197">
        <f>IF(N309="sníž. přenesená",J309,0)</f>
        <v>0</v>
      </c>
      <c r="BI309" s="197">
        <f>IF(N309="nulová",J309,0)</f>
        <v>0</v>
      </c>
      <c r="BJ309" s="17" t="s">
        <v>85</v>
      </c>
      <c r="BK309" s="197">
        <f>ROUND(I309*H309,2)</f>
        <v>0</v>
      </c>
      <c r="BL309" s="17" t="s">
        <v>419</v>
      </c>
      <c r="BM309" s="196" t="s">
        <v>428</v>
      </c>
    </row>
    <row r="310" spans="1:65" s="2" customFormat="1">
      <c r="A310" s="34"/>
      <c r="B310" s="35"/>
      <c r="C310" s="36"/>
      <c r="D310" s="198" t="s">
        <v>143</v>
      </c>
      <c r="E310" s="36"/>
      <c r="F310" s="199" t="s">
        <v>427</v>
      </c>
      <c r="G310" s="36"/>
      <c r="H310" s="36"/>
      <c r="I310" s="200"/>
      <c r="J310" s="36"/>
      <c r="K310" s="36"/>
      <c r="L310" s="39"/>
      <c r="M310" s="201"/>
      <c r="N310" s="202"/>
      <c r="O310" s="71"/>
      <c r="P310" s="71"/>
      <c r="Q310" s="71"/>
      <c r="R310" s="71"/>
      <c r="S310" s="71"/>
      <c r="T310" s="72"/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T310" s="17" t="s">
        <v>143</v>
      </c>
      <c r="AU310" s="17" t="s">
        <v>87</v>
      </c>
    </row>
    <row r="311" spans="1:65" s="13" customFormat="1">
      <c r="B311" s="203"/>
      <c r="C311" s="204"/>
      <c r="D311" s="198" t="s">
        <v>145</v>
      </c>
      <c r="E311" s="205" t="s">
        <v>1</v>
      </c>
      <c r="F311" s="206" t="s">
        <v>429</v>
      </c>
      <c r="G311" s="204"/>
      <c r="H311" s="205" t="s">
        <v>1</v>
      </c>
      <c r="I311" s="207"/>
      <c r="J311" s="204"/>
      <c r="K311" s="204"/>
      <c r="L311" s="208"/>
      <c r="M311" s="209"/>
      <c r="N311" s="210"/>
      <c r="O311" s="210"/>
      <c r="P311" s="210"/>
      <c r="Q311" s="210"/>
      <c r="R311" s="210"/>
      <c r="S311" s="210"/>
      <c r="T311" s="211"/>
      <c r="AT311" s="212" t="s">
        <v>145</v>
      </c>
      <c r="AU311" s="212" t="s">
        <v>87</v>
      </c>
      <c r="AV311" s="13" t="s">
        <v>85</v>
      </c>
      <c r="AW311" s="13" t="s">
        <v>33</v>
      </c>
      <c r="AX311" s="13" t="s">
        <v>77</v>
      </c>
      <c r="AY311" s="212" t="s">
        <v>134</v>
      </c>
    </row>
    <row r="312" spans="1:65" s="13" customFormat="1">
      <c r="B312" s="203"/>
      <c r="C312" s="204"/>
      <c r="D312" s="198" t="s">
        <v>145</v>
      </c>
      <c r="E312" s="205" t="s">
        <v>1</v>
      </c>
      <c r="F312" s="206" t="s">
        <v>430</v>
      </c>
      <c r="G312" s="204"/>
      <c r="H312" s="205" t="s">
        <v>1</v>
      </c>
      <c r="I312" s="207"/>
      <c r="J312" s="204"/>
      <c r="K312" s="204"/>
      <c r="L312" s="208"/>
      <c r="M312" s="209"/>
      <c r="N312" s="210"/>
      <c r="O312" s="210"/>
      <c r="P312" s="210"/>
      <c r="Q312" s="210"/>
      <c r="R312" s="210"/>
      <c r="S312" s="210"/>
      <c r="T312" s="211"/>
      <c r="AT312" s="212" t="s">
        <v>145</v>
      </c>
      <c r="AU312" s="212" t="s">
        <v>87</v>
      </c>
      <c r="AV312" s="13" t="s">
        <v>85</v>
      </c>
      <c r="AW312" s="13" t="s">
        <v>33</v>
      </c>
      <c r="AX312" s="13" t="s">
        <v>77</v>
      </c>
      <c r="AY312" s="212" t="s">
        <v>134</v>
      </c>
    </row>
    <row r="313" spans="1:65" s="13" customFormat="1">
      <c r="B313" s="203"/>
      <c r="C313" s="204"/>
      <c r="D313" s="198" t="s">
        <v>145</v>
      </c>
      <c r="E313" s="205" t="s">
        <v>1</v>
      </c>
      <c r="F313" s="206" t="s">
        <v>431</v>
      </c>
      <c r="G313" s="204"/>
      <c r="H313" s="205" t="s">
        <v>1</v>
      </c>
      <c r="I313" s="207"/>
      <c r="J313" s="204"/>
      <c r="K313" s="204"/>
      <c r="L313" s="208"/>
      <c r="M313" s="209"/>
      <c r="N313" s="210"/>
      <c r="O313" s="210"/>
      <c r="P313" s="210"/>
      <c r="Q313" s="210"/>
      <c r="R313" s="210"/>
      <c r="S313" s="210"/>
      <c r="T313" s="211"/>
      <c r="AT313" s="212" t="s">
        <v>145</v>
      </c>
      <c r="AU313" s="212" t="s">
        <v>87</v>
      </c>
      <c r="AV313" s="13" t="s">
        <v>85</v>
      </c>
      <c r="AW313" s="13" t="s">
        <v>33</v>
      </c>
      <c r="AX313" s="13" t="s">
        <v>77</v>
      </c>
      <c r="AY313" s="212" t="s">
        <v>134</v>
      </c>
    </row>
    <row r="314" spans="1:65" s="13" customFormat="1">
      <c r="B314" s="203"/>
      <c r="C314" s="204"/>
      <c r="D314" s="198" t="s">
        <v>145</v>
      </c>
      <c r="E314" s="205" t="s">
        <v>1</v>
      </c>
      <c r="F314" s="206" t="s">
        <v>432</v>
      </c>
      <c r="G314" s="204"/>
      <c r="H314" s="205" t="s">
        <v>1</v>
      </c>
      <c r="I314" s="207"/>
      <c r="J314" s="204"/>
      <c r="K314" s="204"/>
      <c r="L314" s="208"/>
      <c r="M314" s="209"/>
      <c r="N314" s="210"/>
      <c r="O314" s="210"/>
      <c r="P314" s="210"/>
      <c r="Q314" s="210"/>
      <c r="R314" s="210"/>
      <c r="S314" s="210"/>
      <c r="T314" s="211"/>
      <c r="AT314" s="212" t="s">
        <v>145</v>
      </c>
      <c r="AU314" s="212" t="s">
        <v>87</v>
      </c>
      <c r="AV314" s="13" t="s">
        <v>85</v>
      </c>
      <c r="AW314" s="13" t="s">
        <v>33</v>
      </c>
      <c r="AX314" s="13" t="s">
        <v>77</v>
      </c>
      <c r="AY314" s="212" t="s">
        <v>134</v>
      </c>
    </row>
    <row r="315" spans="1:65" s="13" customFormat="1">
      <c r="B315" s="203"/>
      <c r="C315" s="204"/>
      <c r="D315" s="198" t="s">
        <v>145</v>
      </c>
      <c r="E315" s="205" t="s">
        <v>1</v>
      </c>
      <c r="F315" s="206" t="s">
        <v>433</v>
      </c>
      <c r="G315" s="204"/>
      <c r="H315" s="205" t="s">
        <v>1</v>
      </c>
      <c r="I315" s="207"/>
      <c r="J315" s="204"/>
      <c r="K315" s="204"/>
      <c r="L315" s="208"/>
      <c r="M315" s="209"/>
      <c r="N315" s="210"/>
      <c r="O315" s="210"/>
      <c r="P315" s="210"/>
      <c r="Q315" s="210"/>
      <c r="R315" s="210"/>
      <c r="S315" s="210"/>
      <c r="T315" s="211"/>
      <c r="AT315" s="212" t="s">
        <v>145</v>
      </c>
      <c r="AU315" s="212" t="s">
        <v>87</v>
      </c>
      <c r="AV315" s="13" t="s">
        <v>85</v>
      </c>
      <c r="AW315" s="13" t="s">
        <v>33</v>
      </c>
      <c r="AX315" s="13" t="s">
        <v>77</v>
      </c>
      <c r="AY315" s="212" t="s">
        <v>134</v>
      </c>
    </row>
    <row r="316" spans="1:65" s="14" customFormat="1">
      <c r="B316" s="213"/>
      <c r="C316" s="214"/>
      <c r="D316" s="198" t="s">
        <v>145</v>
      </c>
      <c r="E316" s="215" t="s">
        <v>1</v>
      </c>
      <c r="F316" s="216" t="s">
        <v>85</v>
      </c>
      <c r="G316" s="214"/>
      <c r="H316" s="217">
        <v>1</v>
      </c>
      <c r="I316" s="218"/>
      <c r="J316" s="214"/>
      <c r="K316" s="214"/>
      <c r="L316" s="219"/>
      <c r="M316" s="220"/>
      <c r="N316" s="221"/>
      <c r="O316" s="221"/>
      <c r="P316" s="221"/>
      <c r="Q316" s="221"/>
      <c r="R316" s="221"/>
      <c r="S316" s="221"/>
      <c r="T316" s="222"/>
      <c r="AT316" s="223" t="s">
        <v>145</v>
      </c>
      <c r="AU316" s="223" t="s">
        <v>87</v>
      </c>
      <c r="AV316" s="14" t="s">
        <v>87</v>
      </c>
      <c r="AW316" s="14" t="s">
        <v>33</v>
      </c>
      <c r="AX316" s="14" t="s">
        <v>85</v>
      </c>
      <c r="AY316" s="223" t="s">
        <v>134</v>
      </c>
    </row>
    <row r="317" spans="1:65" s="2" customFormat="1" ht="16.5" customHeight="1">
      <c r="A317" s="34"/>
      <c r="B317" s="35"/>
      <c r="C317" s="186" t="s">
        <v>434</v>
      </c>
      <c r="D317" s="186" t="s">
        <v>136</v>
      </c>
      <c r="E317" s="187" t="s">
        <v>435</v>
      </c>
      <c r="F317" s="188" t="s">
        <v>436</v>
      </c>
      <c r="G317" s="189" t="s">
        <v>220</v>
      </c>
      <c r="H317" s="190">
        <v>1</v>
      </c>
      <c r="I317" s="191"/>
      <c r="J317" s="190">
        <f>ROUND(I317*H317,2)</f>
        <v>0</v>
      </c>
      <c r="K317" s="188" t="s">
        <v>1</v>
      </c>
      <c r="L317" s="39"/>
      <c r="M317" s="192" t="s">
        <v>1</v>
      </c>
      <c r="N317" s="193" t="s">
        <v>42</v>
      </c>
      <c r="O317" s="71"/>
      <c r="P317" s="194">
        <f>O317*H317</f>
        <v>0</v>
      </c>
      <c r="Q317" s="194">
        <v>0</v>
      </c>
      <c r="R317" s="194">
        <f>Q317*H317</f>
        <v>0</v>
      </c>
      <c r="S317" s="194">
        <v>0</v>
      </c>
      <c r="T317" s="195">
        <f>S317*H317</f>
        <v>0</v>
      </c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R317" s="196" t="s">
        <v>419</v>
      </c>
      <c r="AT317" s="196" t="s">
        <v>136</v>
      </c>
      <c r="AU317" s="196" t="s">
        <v>87</v>
      </c>
      <c r="AY317" s="17" t="s">
        <v>134</v>
      </c>
      <c r="BE317" s="197">
        <f>IF(N317="základní",J317,0)</f>
        <v>0</v>
      </c>
      <c r="BF317" s="197">
        <f>IF(N317="snížená",J317,0)</f>
        <v>0</v>
      </c>
      <c r="BG317" s="197">
        <f>IF(N317="zákl. přenesená",J317,0)</f>
        <v>0</v>
      </c>
      <c r="BH317" s="197">
        <f>IF(N317="sníž. přenesená",J317,0)</f>
        <v>0</v>
      </c>
      <c r="BI317" s="197">
        <f>IF(N317="nulová",J317,0)</f>
        <v>0</v>
      </c>
      <c r="BJ317" s="17" t="s">
        <v>85</v>
      </c>
      <c r="BK317" s="197">
        <f>ROUND(I317*H317,2)</f>
        <v>0</v>
      </c>
      <c r="BL317" s="17" t="s">
        <v>419</v>
      </c>
      <c r="BM317" s="196" t="s">
        <v>437</v>
      </c>
    </row>
    <row r="318" spans="1:65" s="2" customFormat="1">
      <c r="A318" s="34"/>
      <c r="B318" s="35"/>
      <c r="C318" s="36"/>
      <c r="D318" s="198" t="s">
        <v>143</v>
      </c>
      <c r="E318" s="36"/>
      <c r="F318" s="199" t="s">
        <v>436</v>
      </c>
      <c r="G318" s="36"/>
      <c r="H318" s="36"/>
      <c r="I318" s="200"/>
      <c r="J318" s="36"/>
      <c r="K318" s="36"/>
      <c r="L318" s="39"/>
      <c r="M318" s="201"/>
      <c r="N318" s="202"/>
      <c r="O318" s="71"/>
      <c r="P318" s="71"/>
      <c r="Q318" s="71"/>
      <c r="R318" s="71"/>
      <c r="S318" s="71"/>
      <c r="T318" s="72"/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T318" s="17" t="s">
        <v>143</v>
      </c>
      <c r="AU318" s="17" t="s">
        <v>87</v>
      </c>
    </row>
    <row r="319" spans="1:65" s="13" customFormat="1">
      <c r="B319" s="203"/>
      <c r="C319" s="204"/>
      <c r="D319" s="198" t="s">
        <v>145</v>
      </c>
      <c r="E319" s="205" t="s">
        <v>1</v>
      </c>
      <c r="F319" s="206" t="s">
        <v>438</v>
      </c>
      <c r="G319" s="204"/>
      <c r="H319" s="205" t="s">
        <v>1</v>
      </c>
      <c r="I319" s="207"/>
      <c r="J319" s="204"/>
      <c r="K319" s="204"/>
      <c r="L319" s="208"/>
      <c r="M319" s="209"/>
      <c r="N319" s="210"/>
      <c r="O319" s="210"/>
      <c r="P319" s="210"/>
      <c r="Q319" s="210"/>
      <c r="R319" s="210"/>
      <c r="S319" s="210"/>
      <c r="T319" s="211"/>
      <c r="AT319" s="212" t="s">
        <v>145</v>
      </c>
      <c r="AU319" s="212" t="s">
        <v>87</v>
      </c>
      <c r="AV319" s="13" t="s">
        <v>85</v>
      </c>
      <c r="AW319" s="13" t="s">
        <v>33</v>
      </c>
      <c r="AX319" s="13" t="s">
        <v>77</v>
      </c>
      <c r="AY319" s="212" t="s">
        <v>134</v>
      </c>
    </row>
    <row r="320" spans="1:65" s="13" customFormat="1" ht="22.5">
      <c r="B320" s="203"/>
      <c r="C320" s="204"/>
      <c r="D320" s="198" t="s">
        <v>145</v>
      </c>
      <c r="E320" s="205" t="s">
        <v>1</v>
      </c>
      <c r="F320" s="206" t="s">
        <v>439</v>
      </c>
      <c r="G320" s="204"/>
      <c r="H320" s="205" t="s">
        <v>1</v>
      </c>
      <c r="I320" s="207"/>
      <c r="J320" s="204"/>
      <c r="K320" s="204"/>
      <c r="L320" s="208"/>
      <c r="M320" s="209"/>
      <c r="N320" s="210"/>
      <c r="O320" s="210"/>
      <c r="P320" s="210"/>
      <c r="Q320" s="210"/>
      <c r="R320" s="210"/>
      <c r="S320" s="210"/>
      <c r="T320" s="211"/>
      <c r="AT320" s="212" t="s">
        <v>145</v>
      </c>
      <c r="AU320" s="212" t="s">
        <v>87</v>
      </c>
      <c r="AV320" s="13" t="s">
        <v>85</v>
      </c>
      <c r="AW320" s="13" t="s">
        <v>33</v>
      </c>
      <c r="AX320" s="13" t="s">
        <v>77</v>
      </c>
      <c r="AY320" s="212" t="s">
        <v>134</v>
      </c>
    </row>
    <row r="321" spans="1:65" s="14" customFormat="1">
      <c r="B321" s="213"/>
      <c r="C321" s="214"/>
      <c r="D321" s="198" t="s">
        <v>145</v>
      </c>
      <c r="E321" s="215" t="s">
        <v>1</v>
      </c>
      <c r="F321" s="216" t="s">
        <v>85</v>
      </c>
      <c r="G321" s="214"/>
      <c r="H321" s="217">
        <v>1</v>
      </c>
      <c r="I321" s="218"/>
      <c r="J321" s="214"/>
      <c r="K321" s="214"/>
      <c r="L321" s="219"/>
      <c r="M321" s="220"/>
      <c r="N321" s="221"/>
      <c r="O321" s="221"/>
      <c r="P321" s="221"/>
      <c r="Q321" s="221"/>
      <c r="R321" s="221"/>
      <c r="S321" s="221"/>
      <c r="T321" s="222"/>
      <c r="AT321" s="223" t="s">
        <v>145</v>
      </c>
      <c r="AU321" s="223" t="s">
        <v>87</v>
      </c>
      <c r="AV321" s="14" t="s">
        <v>87</v>
      </c>
      <c r="AW321" s="14" t="s">
        <v>33</v>
      </c>
      <c r="AX321" s="14" t="s">
        <v>85</v>
      </c>
      <c r="AY321" s="223" t="s">
        <v>134</v>
      </c>
    </row>
    <row r="322" spans="1:65" s="2" customFormat="1" ht="16.5" customHeight="1">
      <c r="A322" s="34"/>
      <c r="B322" s="35"/>
      <c r="C322" s="186" t="s">
        <v>440</v>
      </c>
      <c r="D322" s="186" t="s">
        <v>136</v>
      </c>
      <c r="E322" s="187" t="s">
        <v>441</v>
      </c>
      <c r="F322" s="188" t="s">
        <v>442</v>
      </c>
      <c r="G322" s="189" t="s">
        <v>220</v>
      </c>
      <c r="H322" s="190">
        <v>1</v>
      </c>
      <c r="I322" s="191"/>
      <c r="J322" s="190">
        <f>ROUND(I322*H322,2)</f>
        <v>0</v>
      </c>
      <c r="K322" s="188" t="s">
        <v>1</v>
      </c>
      <c r="L322" s="39"/>
      <c r="M322" s="192" t="s">
        <v>1</v>
      </c>
      <c r="N322" s="193" t="s">
        <v>42</v>
      </c>
      <c r="O322" s="71"/>
      <c r="P322" s="194">
        <f>O322*H322</f>
        <v>0</v>
      </c>
      <c r="Q322" s="194">
        <v>0</v>
      </c>
      <c r="R322" s="194">
        <f>Q322*H322</f>
        <v>0</v>
      </c>
      <c r="S322" s="194">
        <v>0</v>
      </c>
      <c r="T322" s="195">
        <f>S322*H322</f>
        <v>0</v>
      </c>
      <c r="U322" s="34"/>
      <c r="V322" s="34"/>
      <c r="W322" s="34"/>
      <c r="X322" s="34"/>
      <c r="Y322" s="34"/>
      <c r="Z322" s="34"/>
      <c r="AA322" s="34"/>
      <c r="AB322" s="34"/>
      <c r="AC322" s="34"/>
      <c r="AD322" s="34"/>
      <c r="AE322" s="34"/>
      <c r="AR322" s="196" t="s">
        <v>419</v>
      </c>
      <c r="AT322" s="196" t="s">
        <v>136</v>
      </c>
      <c r="AU322" s="196" t="s">
        <v>87</v>
      </c>
      <c r="AY322" s="17" t="s">
        <v>134</v>
      </c>
      <c r="BE322" s="197">
        <f>IF(N322="základní",J322,0)</f>
        <v>0</v>
      </c>
      <c r="BF322" s="197">
        <f>IF(N322="snížená",J322,0)</f>
        <v>0</v>
      </c>
      <c r="BG322" s="197">
        <f>IF(N322="zákl. přenesená",J322,0)</f>
        <v>0</v>
      </c>
      <c r="BH322" s="197">
        <f>IF(N322="sníž. přenesená",J322,0)</f>
        <v>0</v>
      </c>
      <c r="BI322" s="197">
        <f>IF(N322="nulová",J322,0)</f>
        <v>0</v>
      </c>
      <c r="BJ322" s="17" t="s">
        <v>85</v>
      </c>
      <c r="BK322" s="197">
        <f>ROUND(I322*H322,2)</f>
        <v>0</v>
      </c>
      <c r="BL322" s="17" t="s">
        <v>419</v>
      </c>
      <c r="BM322" s="196" t="s">
        <v>443</v>
      </c>
    </row>
    <row r="323" spans="1:65" s="2" customFormat="1">
      <c r="A323" s="34"/>
      <c r="B323" s="35"/>
      <c r="C323" s="36"/>
      <c r="D323" s="198" t="s">
        <v>143</v>
      </c>
      <c r="E323" s="36"/>
      <c r="F323" s="199" t="s">
        <v>442</v>
      </c>
      <c r="G323" s="36"/>
      <c r="H323" s="36"/>
      <c r="I323" s="200"/>
      <c r="J323" s="36"/>
      <c r="K323" s="36"/>
      <c r="L323" s="39"/>
      <c r="M323" s="201"/>
      <c r="N323" s="202"/>
      <c r="O323" s="71"/>
      <c r="P323" s="71"/>
      <c r="Q323" s="71"/>
      <c r="R323" s="71"/>
      <c r="S323" s="71"/>
      <c r="T323" s="72"/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T323" s="17" t="s">
        <v>143</v>
      </c>
      <c r="AU323" s="17" t="s">
        <v>87</v>
      </c>
    </row>
    <row r="324" spans="1:65" s="13" customFormat="1">
      <c r="B324" s="203"/>
      <c r="C324" s="204"/>
      <c r="D324" s="198" t="s">
        <v>145</v>
      </c>
      <c r="E324" s="205" t="s">
        <v>1</v>
      </c>
      <c r="F324" s="206" t="s">
        <v>444</v>
      </c>
      <c r="G324" s="204"/>
      <c r="H324" s="205" t="s">
        <v>1</v>
      </c>
      <c r="I324" s="207"/>
      <c r="J324" s="204"/>
      <c r="K324" s="204"/>
      <c r="L324" s="208"/>
      <c r="M324" s="209"/>
      <c r="N324" s="210"/>
      <c r="O324" s="210"/>
      <c r="P324" s="210"/>
      <c r="Q324" s="210"/>
      <c r="R324" s="210"/>
      <c r="S324" s="210"/>
      <c r="T324" s="211"/>
      <c r="AT324" s="212" t="s">
        <v>145</v>
      </c>
      <c r="AU324" s="212" t="s">
        <v>87</v>
      </c>
      <c r="AV324" s="13" t="s">
        <v>85</v>
      </c>
      <c r="AW324" s="13" t="s">
        <v>33</v>
      </c>
      <c r="AX324" s="13" t="s">
        <v>77</v>
      </c>
      <c r="AY324" s="212" t="s">
        <v>134</v>
      </c>
    </row>
    <row r="325" spans="1:65" s="13" customFormat="1">
      <c r="B325" s="203"/>
      <c r="C325" s="204"/>
      <c r="D325" s="198" t="s">
        <v>145</v>
      </c>
      <c r="E325" s="205" t="s">
        <v>1</v>
      </c>
      <c r="F325" s="206" t="s">
        <v>445</v>
      </c>
      <c r="G325" s="204"/>
      <c r="H325" s="205" t="s">
        <v>1</v>
      </c>
      <c r="I325" s="207"/>
      <c r="J325" s="204"/>
      <c r="K325" s="204"/>
      <c r="L325" s="208"/>
      <c r="M325" s="209"/>
      <c r="N325" s="210"/>
      <c r="O325" s="210"/>
      <c r="P325" s="210"/>
      <c r="Q325" s="210"/>
      <c r="R325" s="210"/>
      <c r="S325" s="210"/>
      <c r="T325" s="211"/>
      <c r="AT325" s="212" t="s">
        <v>145</v>
      </c>
      <c r="AU325" s="212" t="s">
        <v>87</v>
      </c>
      <c r="AV325" s="13" t="s">
        <v>85</v>
      </c>
      <c r="AW325" s="13" t="s">
        <v>33</v>
      </c>
      <c r="AX325" s="13" t="s">
        <v>77</v>
      </c>
      <c r="AY325" s="212" t="s">
        <v>134</v>
      </c>
    </row>
    <row r="326" spans="1:65" s="13" customFormat="1" ht="22.5">
      <c r="B326" s="203"/>
      <c r="C326" s="204"/>
      <c r="D326" s="198" t="s">
        <v>145</v>
      </c>
      <c r="E326" s="205" t="s">
        <v>1</v>
      </c>
      <c r="F326" s="206" t="s">
        <v>446</v>
      </c>
      <c r="G326" s="204"/>
      <c r="H326" s="205" t="s">
        <v>1</v>
      </c>
      <c r="I326" s="207"/>
      <c r="J326" s="204"/>
      <c r="K326" s="204"/>
      <c r="L326" s="208"/>
      <c r="M326" s="209"/>
      <c r="N326" s="210"/>
      <c r="O326" s="210"/>
      <c r="P326" s="210"/>
      <c r="Q326" s="210"/>
      <c r="R326" s="210"/>
      <c r="S326" s="210"/>
      <c r="T326" s="211"/>
      <c r="AT326" s="212" t="s">
        <v>145</v>
      </c>
      <c r="AU326" s="212" t="s">
        <v>87</v>
      </c>
      <c r="AV326" s="13" t="s">
        <v>85</v>
      </c>
      <c r="AW326" s="13" t="s">
        <v>33</v>
      </c>
      <c r="AX326" s="13" t="s">
        <v>77</v>
      </c>
      <c r="AY326" s="212" t="s">
        <v>134</v>
      </c>
    </row>
    <row r="327" spans="1:65" s="13" customFormat="1">
      <c r="B327" s="203"/>
      <c r="C327" s="204"/>
      <c r="D327" s="198" t="s">
        <v>145</v>
      </c>
      <c r="E327" s="205" t="s">
        <v>1</v>
      </c>
      <c r="F327" s="206" t="s">
        <v>447</v>
      </c>
      <c r="G327" s="204"/>
      <c r="H327" s="205" t="s">
        <v>1</v>
      </c>
      <c r="I327" s="207"/>
      <c r="J327" s="204"/>
      <c r="K327" s="204"/>
      <c r="L327" s="208"/>
      <c r="M327" s="209"/>
      <c r="N327" s="210"/>
      <c r="O327" s="210"/>
      <c r="P327" s="210"/>
      <c r="Q327" s="210"/>
      <c r="R327" s="210"/>
      <c r="S327" s="210"/>
      <c r="T327" s="211"/>
      <c r="AT327" s="212" t="s">
        <v>145</v>
      </c>
      <c r="AU327" s="212" t="s">
        <v>87</v>
      </c>
      <c r="AV327" s="13" t="s">
        <v>85</v>
      </c>
      <c r="AW327" s="13" t="s">
        <v>33</v>
      </c>
      <c r="AX327" s="13" t="s">
        <v>77</v>
      </c>
      <c r="AY327" s="212" t="s">
        <v>134</v>
      </c>
    </row>
    <row r="328" spans="1:65" s="14" customFormat="1">
      <c r="B328" s="213"/>
      <c r="C328" s="214"/>
      <c r="D328" s="198" t="s">
        <v>145</v>
      </c>
      <c r="E328" s="215" t="s">
        <v>1</v>
      </c>
      <c r="F328" s="216" t="s">
        <v>85</v>
      </c>
      <c r="G328" s="214"/>
      <c r="H328" s="217">
        <v>1</v>
      </c>
      <c r="I328" s="218"/>
      <c r="J328" s="214"/>
      <c r="K328" s="214"/>
      <c r="L328" s="219"/>
      <c r="M328" s="220"/>
      <c r="N328" s="221"/>
      <c r="O328" s="221"/>
      <c r="P328" s="221"/>
      <c r="Q328" s="221"/>
      <c r="R328" s="221"/>
      <c r="S328" s="221"/>
      <c r="T328" s="222"/>
      <c r="AT328" s="223" t="s">
        <v>145</v>
      </c>
      <c r="AU328" s="223" t="s">
        <v>87</v>
      </c>
      <c r="AV328" s="14" t="s">
        <v>87</v>
      </c>
      <c r="AW328" s="14" t="s">
        <v>33</v>
      </c>
      <c r="AX328" s="14" t="s">
        <v>85</v>
      </c>
      <c r="AY328" s="223" t="s">
        <v>134</v>
      </c>
    </row>
    <row r="329" spans="1:65" s="2" customFormat="1" ht="16.5" customHeight="1">
      <c r="A329" s="34"/>
      <c r="B329" s="35"/>
      <c r="C329" s="186" t="s">
        <v>448</v>
      </c>
      <c r="D329" s="186" t="s">
        <v>136</v>
      </c>
      <c r="E329" s="187" t="s">
        <v>449</v>
      </c>
      <c r="F329" s="188" t="s">
        <v>450</v>
      </c>
      <c r="G329" s="189" t="s">
        <v>220</v>
      </c>
      <c r="H329" s="190">
        <v>1</v>
      </c>
      <c r="I329" s="191"/>
      <c r="J329" s="190">
        <f>ROUND(I329*H329,2)</f>
        <v>0</v>
      </c>
      <c r="K329" s="188" t="s">
        <v>1</v>
      </c>
      <c r="L329" s="39"/>
      <c r="M329" s="192" t="s">
        <v>1</v>
      </c>
      <c r="N329" s="193" t="s">
        <v>42</v>
      </c>
      <c r="O329" s="71"/>
      <c r="P329" s="194">
        <f>O329*H329</f>
        <v>0</v>
      </c>
      <c r="Q329" s="194">
        <v>0</v>
      </c>
      <c r="R329" s="194">
        <f>Q329*H329</f>
        <v>0</v>
      </c>
      <c r="S329" s="194">
        <v>0</v>
      </c>
      <c r="T329" s="195">
        <f>S329*H329</f>
        <v>0</v>
      </c>
      <c r="U329" s="34"/>
      <c r="V329" s="34"/>
      <c r="W329" s="34"/>
      <c r="X329" s="34"/>
      <c r="Y329" s="34"/>
      <c r="Z329" s="34"/>
      <c r="AA329" s="34"/>
      <c r="AB329" s="34"/>
      <c r="AC329" s="34"/>
      <c r="AD329" s="34"/>
      <c r="AE329" s="34"/>
      <c r="AR329" s="196" t="s">
        <v>419</v>
      </c>
      <c r="AT329" s="196" t="s">
        <v>136</v>
      </c>
      <c r="AU329" s="196" t="s">
        <v>87</v>
      </c>
      <c r="AY329" s="17" t="s">
        <v>134</v>
      </c>
      <c r="BE329" s="197">
        <f>IF(N329="základní",J329,0)</f>
        <v>0</v>
      </c>
      <c r="BF329" s="197">
        <f>IF(N329="snížená",J329,0)</f>
        <v>0</v>
      </c>
      <c r="BG329" s="197">
        <f>IF(N329="zákl. přenesená",J329,0)</f>
        <v>0</v>
      </c>
      <c r="BH329" s="197">
        <f>IF(N329="sníž. přenesená",J329,0)</f>
        <v>0</v>
      </c>
      <c r="BI329" s="197">
        <f>IF(N329="nulová",J329,0)</f>
        <v>0</v>
      </c>
      <c r="BJ329" s="17" t="s">
        <v>85</v>
      </c>
      <c r="BK329" s="197">
        <f>ROUND(I329*H329,2)</f>
        <v>0</v>
      </c>
      <c r="BL329" s="17" t="s">
        <v>419</v>
      </c>
      <c r="BM329" s="196" t="s">
        <v>451</v>
      </c>
    </row>
    <row r="330" spans="1:65" s="2" customFormat="1">
      <c r="A330" s="34"/>
      <c r="B330" s="35"/>
      <c r="C330" s="36"/>
      <c r="D330" s="198" t="s">
        <v>143</v>
      </c>
      <c r="E330" s="36"/>
      <c r="F330" s="199" t="s">
        <v>450</v>
      </c>
      <c r="G330" s="36"/>
      <c r="H330" s="36"/>
      <c r="I330" s="200"/>
      <c r="J330" s="36"/>
      <c r="K330" s="36"/>
      <c r="L330" s="39"/>
      <c r="M330" s="201"/>
      <c r="N330" s="202"/>
      <c r="O330" s="71"/>
      <c r="P330" s="71"/>
      <c r="Q330" s="71"/>
      <c r="R330" s="71"/>
      <c r="S330" s="71"/>
      <c r="T330" s="72"/>
      <c r="U330" s="34"/>
      <c r="V330" s="34"/>
      <c r="W330" s="34"/>
      <c r="X330" s="34"/>
      <c r="Y330" s="34"/>
      <c r="Z330" s="34"/>
      <c r="AA330" s="34"/>
      <c r="AB330" s="34"/>
      <c r="AC330" s="34"/>
      <c r="AD330" s="34"/>
      <c r="AE330" s="34"/>
      <c r="AT330" s="17" t="s">
        <v>143</v>
      </c>
      <c r="AU330" s="17" t="s">
        <v>87</v>
      </c>
    </row>
    <row r="331" spans="1:65" s="13" customFormat="1">
      <c r="B331" s="203"/>
      <c r="C331" s="204"/>
      <c r="D331" s="198" t="s">
        <v>145</v>
      </c>
      <c r="E331" s="205" t="s">
        <v>1</v>
      </c>
      <c r="F331" s="206" t="s">
        <v>452</v>
      </c>
      <c r="G331" s="204"/>
      <c r="H331" s="205" t="s">
        <v>1</v>
      </c>
      <c r="I331" s="207"/>
      <c r="J331" s="204"/>
      <c r="K331" s="204"/>
      <c r="L331" s="208"/>
      <c r="M331" s="209"/>
      <c r="N331" s="210"/>
      <c r="O331" s="210"/>
      <c r="P331" s="210"/>
      <c r="Q331" s="210"/>
      <c r="R331" s="210"/>
      <c r="S331" s="210"/>
      <c r="T331" s="211"/>
      <c r="AT331" s="212" t="s">
        <v>145</v>
      </c>
      <c r="AU331" s="212" t="s">
        <v>87</v>
      </c>
      <c r="AV331" s="13" t="s">
        <v>85</v>
      </c>
      <c r="AW331" s="13" t="s">
        <v>33</v>
      </c>
      <c r="AX331" s="13" t="s">
        <v>77</v>
      </c>
      <c r="AY331" s="212" t="s">
        <v>134</v>
      </c>
    </row>
    <row r="332" spans="1:65" s="13" customFormat="1">
      <c r="B332" s="203"/>
      <c r="C332" s="204"/>
      <c r="D332" s="198" t="s">
        <v>145</v>
      </c>
      <c r="E332" s="205" t="s">
        <v>1</v>
      </c>
      <c r="F332" s="206" t="s">
        <v>453</v>
      </c>
      <c r="G332" s="204"/>
      <c r="H332" s="205" t="s">
        <v>1</v>
      </c>
      <c r="I332" s="207"/>
      <c r="J332" s="204"/>
      <c r="K332" s="204"/>
      <c r="L332" s="208"/>
      <c r="M332" s="209"/>
      <c r="N332" s="210"/>
      <c r="O332" s="210"/>
      <c r="P332" s="210"/>
      <c r="Q332" s="210"/>
      <c r="R332" s="210"/>
      <c r="S332" s="210"/>
      <c r="T332" s="211"/>
      <c r="AT332" s="212" t="s">
        <v>145</v>
      </c>
      <c r="AU332" s="212" t="s">
        <v>87</v>
      </c>
      <c r="AV332" s="13" t="s">
        <v>85</v>
      </c>
      <c r="AW332" s="13" t="s">
        <v>33</v>
      </c>
      <c r="AX332" s="13" t="s">
        <v>77</v>
      </c>
      <c r="AY332" s="212" t="s">
        <v>134</v>
      </c>
    </row>
    <row r="333" spans="1:65" s="13" customFormat="1">
      <c r="B333" s="203"/>
      <c r="C333" s="204"/>
      <c r="D333" s="198" t="s">
        <v>145</v>
      </c>
      <c r="E333" s="205" t="s">
        <v>1</v>
      </c>
      <c r="F333" s="206" t="s">
        <v>454</v>
      </c>
      <c r="G333" s="204"/>
      <c r="H333" s="205" t="s">
        <v>1</v>
      </c>
      <c r="I333" s="207"/>
      <c r="J333" s="204"/>
      <c r="K333" s="204"/>
      <c r="L333" s="208"/>
      <c r="M333" s="209"/>
      <c r="N333" s="210"/>
      <c r="O333" s="210"/>
      <c r="P333" s="210"/>
      <c r="Q333" s="210"/>
      <c r="R333" s="210"/>
      <c r="S333" s="210"/>
      <c r="T333" s="211"/>
      <c r="AT333" s="212" t="s">
        <v>145</v>
      </c>
      <c r="AU333" s="212" t="s">
        <v>87</v>
      </c>
      <c r="AV333" s="13" t="s">
        <v>85</v>
      </c>
      <c r="AW333" s="13" t="s">
        <v>33</v>
      </c>
      <c r="AX333" s="13" t="s">
        <v>77</v>
      </c>
      <c r="AY333" s="212" t="s">
        <v>134</v>
      </c>
    </row>
    <row r="334" spans="1:65" s="14" customFormat="1">
      <c r="B334" s="213"/>
      <c r="C334" s="214"/>
      <c r="D334" s="198" t="s">
        <v>145</v>
      </c>
      <c r="E334" s="215" t="s">
        <v>1</v>
      </c>
      <c r="F334" s="216" t="s">
        <v>85</v>
      </c>
      <c r="G334" s="214"/>
      <c r="H334" s="217">
        <v>1</v>
      </c>
      <c r="I334" s="218"/>
      <c r="J334" s="214"/>
      <c r="K334" s="214"/>
      <c r="L334" s="219"/>
      <c r="M334" s="220"/>
      <c r="N334" s="221"/>
      <c r="O334" s="221"/>
      <c r="P334" s="221"/>
      <c r="Q334" s="221"/>
      <c r="R334" s="221"/>
      <c r="S334" s="221"/>
      <c r="T334" s="222"/>
      <c r="AT334" s="223" t="s">
        <v>145</v>
      </c>
      <c r="AU334" s="223" t="s">
        <v>87</v>
      </c>
      <c r="AV334" s="14" t="s">
        <v>87</v>
      </c>
      <c r="AW334" s="14" t="s">
        <v>33</v>
      </c>
      <c r="AX334" s="14" t="s">
        <v>85</v>
      </c>
      <c r="AY334" s="223" t="s">
        <v>134</v>
      </c>
    </row>
    <row r="335" spans="1:65" s="2" customFormat="1" ht="16.5" customHeight="1">
      <c r="A335" s="34"/>
      <c r="B335" s="35"/>
      <c r="C335" s="186" t="s">
        <v>455</v>
      </c>
      <c r="D335" s="186" t="s">
        <v>136</v>
      </c>
      <c r="E335" s="187" t="s">
        <v>456</v>
      </c>
      <c r="F335" s="188" t="s">
        <v>457</v>
      </c>
      <c r="G335" s="189" t="s">
        <v>220</v>
      </c>
      <c r="H335" s="190">
        <v>1</v>
      </c>
      <c r="I335" s="191"/>
      <c r="J335" s="190">
        <f>ROUND(I335*H335,2)</f>
        <v>0</v>
      </c>
      <c r="K335" s="188" t="s">
        <v>1</v>
      </c>
      <c r="L335" s="39"/>
      <c r="M335" s="192" t="s">
        <v>1</v>
      </c>
      <c r="N335" s="193" t="s">
        <v>42</v>
      </c>
      <c r="O335" s="71"/>
      <c r="P335" s="194">
        <f>O335*H335</f>
        <v>0</v>
      </c>
      <c r="Q335" s="194">
        <v>0</v>
      </c>
      <c r="R335" s="194">
        <f>Q335*H335</f>
        <v>0</v>
      </c>
      <c r="S335" s="194">
        <v>0</v>
      </c>
      <c r="T335" s="195">
        <f>S335*H335</f>
        <v>0</v>
      </c>
      <c r="U335" s="34"/>
      <c r="V335" s="34"/>
      <c r="W335" s="34"/>
      <c r="X335" s="34"/>
      <c r="Y335" s="34"/>
      <c r="Z335" s="34"/>
      <c r="AA335" s="34"/>
      <c r="AB335" s="34"/>
      <c r="AC335" s="34"/>
      <c r="AD335" s="34"/>
      <c r="AE335" s="34"/>
      <c r="AR335" s="196" t="s">
        <v>419</v>
      </c>
      <c r="AT335" s="196" t="s">
        <v>136</v>
      </c>
      <c r="AU335" s="196" t="s">
        <v>87</v>
      </c>
      <c r="AY335" s="17" t="s">
        <v>134</v>
      </c>
      <c r="BE335" s="197">
        <f>IF(N335="základní",J335,0)</f>
        <v>0</v>
      </c>
      <c r="BF335" s="197">
        <f>IF(N335="snížená",J335,0)</f>
        <v>0</v>
      </c>
      <c r="BG335" s="197">
        <f>IF(N335="zákl. přenesená",J335,0)</f>
        <v>0</v>
      </c>
      <c r="BH335" s="197">
        <f>IF(N335="sníž. přenesená",J335,0)</f>
        <v>0</v>
      </c>
      <c r="BI335" s="197">
        <f>IF(N335="nulová",J335,0)</f>
        <v>0</v>
      </c>
      <c r="BJ335" s="17" t="s">
        <v>85</v>
      </c>
      <c r="BK335" s="197">
        <f>ROUND(I335*H335,2)</f>
        <v>0</v>
      </c>
      <c r="BL335" s="17" t="s">
        <v>419</v>
      </c>
      <c r="BM335" s="196" t="s">
        <v>458</v>
      </c>
    </row>
    <row r="336" spans="1:65" s="2" customFormat="1">
      <c r="A336" s="34"/>
      <c r="B336" s="35"/>
      <c r="C336" s="36"/>
      <c r="D336" s="198" t="s">
        <v>143</v>
      </c>
      <c r="E336" s="36"/>
      <c r="F336" s="199" t="s">
        <v>457</v>
      </c>
      <c r="G336" s="36"/>
      <c r="H336" s="36"/>
      <c r="I336" s="200"/>
      <c r="J336" s="36"/>
      <c r="K336" s="36"/>
      <c r="L336" s="39"/>
      <c r="M336" s="201"/>
      <c r="N336" s="202"/>
      <c r="O336" s="71"/>
      <c r="P336" s="71"/>
      <c r="Q336" s="71"/>
      <c r="R336" s="71"/>
      <c r="S336" s="71"/>
      <c r="T336" s="72"/>
      <c r="U336" s="34"/>
      <c r="V336" s="34"/>
      <c r="W336" s="34"/>
      <c r="X336" s="34"/>
      <c r="Y336" s="34"/>
      <c r="Z336" s="34"/>
      <c r="AA336" s="34"/>
      <c r="AB336" s="34"/>
      <c r="AC336" s="34"/>
      <c r="AD336" s="34"/>
      <c r="AE336" s="34"/>
      <c r="AT336" s="17" t="s">
        <v>143</v>
      </c>
      <c r="AU336" s="17" t="s">
        <v>87</v>
      </c>
    </row>
    <row r="337" spans="1:65" s="13" customFormat="1" ht="22.5">
      <c r="B337" s="203"/>
      <c r="C337" s="204"/>
      <c r="D337" s="198" t="s">
        <v>145</v>
      </c>
      <c r="E337" s="205" t="s">
        <v>1</v>
      </c>
      <c r="F337" s="206" t="s">
        <v>459</v>
      </c>
      <c r="G337" s="204"/>
      <c r="H337" s="205" t="s">
        <v>1</v>
      </c>
      <c r="I337" s="207"/>
      <c r="J337" s="204"/>
      <c r="K337" s="204"/>
      <c r="L337" s="208"/>
      <c r="M337" s="209"/>
      <c r="N337" s="210"/>
      <c r="O337" s="210"/>
      <c r="P337" s="210"/>
      <c r="Q337" s="210"/>
      <c r="R337" s="210"/>
      <c r="S337" s="210"/>
      <c r="T337" s="211"/>
      <c r="AT337" s="212" t="s">
        <v>145</v>
      </c>
      <c r="AU337" s="212" t="s">
        <v>87</v>
      </c>
      <c r="AV337" s="13" t="s">
        <v>85</v>
      </c>
      <c r="AW337" s="13" t="s">
        <v>33</v>
      </c>
      <c r="AX337" s="13" t="s">
        <v>77</v>
      </c>
      <c r="AY337" s="212" t="s">
        <v>134</v>
      </c>
    </row>
    <row r="338" spans="1:65" s="14" customFormat="1">
      <c r="B338" s="213"/>
      <c r="C338" s="214"/>
      <c r="D338" s="198" t="s">
        <v>145</v>
      </c>
      <c r="E338" s="215" t="s">
        <v>1</v>
      </c>
      <c r="F338" s="216" t="s">
        <v>85</v>
      </c>
      <c r="G338" s="214"/>
      <c r="H338" s="217">
        <v>1</v>
      </c>
      <c r="I338" s="218"/>
      <c r="J338" s="214"/>
      <c r="K338" s="214"/>
      <c r="L338" s="219"/>
      <c r="M338" s="220"/>
      <c r="N338" s="221"/>
      <c r="O338" s="221"/>
      <c r="P338" s="221"/>
      <c r="Q338" s="221"/>
      <c r="R338" s="221"/>
      <c r="S338" s="221"/>
      <c r="T338" s="222"/>
      <c r="AT338" s="223" t="s">
        <v>145</v>
      </c>
      <c r="AU338" s="223" t="s">
        <v>87</v>
      </c>
      <c r="AV338" s="14" t="s">
        <v>87</v>
      </c>
      <c r="AW338" s="14" t="s">
        <v>33</v>
      </c>
      <c r="AX338" s="14" t="s">
        <v>85</v>
      </c>
      <c r="AY338" s="223" t="s">
        <v>134</v>
      </c>
    </row>
    <row r="339" spans="1:65" s="12" customFormat="1" ht="22.9" customHeight="1">
      <c r="B339" s="170"/>
      <c r="C339" s="171"/>
      <c r="D339" s="172" t="s">
        <v>76</v>
      </c>
      <c r="E339" s="184" t="s">
        <v>460</v>
      </c>
      <c r="F339" s="184" t="s">
        <v>461</v>
      </c>
      <c r="G339" s="171"/>
      <c r="H339" s="171"/>
      <c r="I339" s="174"/>
      <c r="J339" s="185">
        <f>BK339</f>
        <v>0</v>
      </c>
      <c r="K339" s="171"/>
      <c r="L339" s="176"/>
      <c r="M339" s="177"/>
      <c r="N339" s="178"/>
      <c r="O339" s="178"/>
      <c r="P339" s="179">
        <f>SUM(P340:P341)</f>
        <v>0</v>
      </c>
      <c r="Q339" s="178"/>
      <c r="R339" s="179">
        <f>SUM(R340:R341)</f>
        <v>0</v>
      </c>
      <c r="S339" s="178"/>
      <c r="T339" s="180">
        <f>SUM(T340:T341)</f>
        <v>0</v>
      </c>
      <c r="AR339" s="181" t="s">
        <v>85</v>
      </c>
      <c r="AT339" s="182" t="s">
        <v>76</v>
      </c>
      <c r="AU339" s="182" t="s">
        <v>85</v>
      </c>
      <c r="AY339" s="181" t="s">
        <v>134</v>
      </c>
      <c r="BK339" s="183">
        <f>SUM(BK340:BK341)</f>
        <v>0</v>
      </c>
    </row>
    <row r="340" spans="1:65" s="2" customFormat="1" ht="16.5" customHeight="1">
      <c r="A340" s="34"/>
      <c r="B340" s="35"/>
      <c r="C340" s="186" t="s">
        <v>462</v>
      </c>
      <c r="D340" s="186" t="s">
        <v>136</v>
      </c>
      <c r="E340" s="187" t="s">
        <v>463</v>
      </c>
      <c r="F340" s="188" t="s">
        <v>464</v>
      </c>
      <c r="G340" s="189" t="s">
        <v>208</v>
      </c>
      <c r="H340" s="190">
        <v>154.25</v>
      </c>
      <c r="I340" s="191"/>
      <c r="J340" s="190">
        <f>ROUND(I340*H340,2)</f>
        <v>0</v>
      </c>
      <c r="K340" s="188" t="s">
        <v>140</v>
      </c>
      <c r="L340" s="39"/>
      <c r="M340" s="192" t="s">
        <v>1</v>
      </c>
      <c r="N340" s="193" t="s">
        <v>42</v>
      </c>
      <c r="O340" s="71"/>
      <c r="P340" s="194">
        <f>O340*H340</f>
        <v>0</v>
      </c>
      <c r="Q340" s="194">
        <v>0</v>
      </c>
      <c r="R340" s="194">
        <f>Q340*H340</f>
        <v>0</v>
      </c>
      <c r="S340" s="194">
        <v>0</v>
      </c>
      <c r="T340" s="195">
        <f>S340*H340</f>
        <v>0</v>
      </c>
      <c r="U340" s="34"/>
      <c r="V340" s="34"/>
      <c r="W340" s="34"/>
      <c r="X340" s="34"/>
      <c r="Y340" s="34"/>
      <c r="Z340" s="34"/>
      <c r="AA340" s="34"/>
      <c r="AB340" s="34"/>
      <c r="AC340" s="34"/>
      <c r="AD340" s="34"/>
      <c r="AE340" s="34"/>
      <c r="AR340" s="196" t="s">
        <v>141</v>
      </c>
      <c r="AT340" s="196" t="s">
        <v>136</v>
      </c>
      <c r="AU340" s="196" t="s">
        <v>87</v>
      </c>
      <c r="AY340" s="17" t="s">
        <v>134</v>
      </c>
      <c r="BE340" s="197">
        <f>IF(N340="základní",J340,0)</f>
        <v>0</v>
      </c>
      <c r="BF340" s="197">
        <f>IF(N340="snížená",J340,0)</f>
        <v>0</v>
      </c>
      <c r="BG340" s="197">
        <f>IF(N340="zákl. přenesená",J340,0)</f>
        <v>0</v>
      </c>
      <c r="BH340" s="197">
        <f>IF(N340="sníž. přenesená",J340,0)</f>
        <v>0</v>
      </c>
      <c r="BI340" s="197">
        <f>IF(N340="nulová",J340,0)</f>
        <v>0</v>
      </c>
      <c r="BJ340" s="17" t="s">
        <v>85</v>
      </c>
      <c r="BK340" s="197">
        <f>ROUND(I340*H340,2)</f>
        <v>0</v>
      </c>
      <c r="BL340" s="17" t="s">
        <v>141</v>
      </c>
      <c r="BM340" s="196" t="s">
        <v>465</v>
      </c>
    </row>
    <row r="341" spans="1:65" s="2" customFormat="1">
      <c r="A341" s="34"/>
      <c r="B341" s="35"/>
      <c r="C341" s="36"/>
      <c r="D341" s="198" t="s">
        <v>143</v>
      </c>
      <c r="E341" s="36"/>
      <c r="F341" s="199" t="s">
        <v>466</v>
      </c>
      <c r="G341" s="36"/>
      <c r="H341" s="36"/>
      <c r="I341" s="200"/>
      <c r="J341" s="36"/>
      <c r="K341" s="36"/>
      <c r="L341" s="39"/>
      <c r="M341" s="244"/>
      <c r="N341" s="245"/>
      <c r="O341" s="246"/>
      <c r="P341" s="246"/>
      <c r="Q341" s="246"/>
      <c r="R341" s="246"/>
      <c r="S341" s="246"/>
      <c r="T341" s="247"/>
      <c r="U341" s="34"/>
      <c r="V341" s="34"/>
      <c r="W341" s="34"/>
      <c r="X341" s="34"/>
      <c r="Y341" s="34"/>
      <c r="Z341" s="34"/>
      <c r="AA341" s="34"/>
      <c r="AB341" s="34"/>
      <c r="AC341" s="34"/>
      <c r="AD341" s="34"/>
      <c r="AE341" s="34"/>
      <c r="AT341" s="17" t="s">
        <v>143</v>
      </c>
      <c r="AU341" s="17" t="s">
        <v>87</v>
      </c>
    </row>
    <row r="342" spans="1:65" s="2" customFormat="1" ht="6.95" customHeight="1">
      <c r="A342" s="34"/>
      <c r="B342" s="54"/>
      <c r="C342" s="55"/>
      <c r="D342" s="55"/>
      <c r="E342" s="55"/>
      <c r="F342" s="55"/>
      <c r="G342" s="55"/>
      <c r="H342" s="55"/>
      <c r="I342" s="55"/>
      <c r="J342" s="55"/>
      <c r="K342" s="55"/>
      <c r="L342" s="39"/>
      <c r="M342" s="34"/>
      <c r="O342" s="34"/>
      <c r="P342" s="34"/>
      <c r="Q342" s="34"/>
      <c r="R342" s="34"/>
      <c r="S342" s="34"/>
      <c r="T342" s="34"/>
      <c r="U342" s="34"/>
      <c r="V342" s="34"/>
      <c r="W342" s="34"/>
      <c r="X342" s="34"/>
      <c r="Y342" s="34"/>
      <c r="Z342" s="34"/>
      <c r="AA342" s="34"/>
      <c r="AB342" s="34"/>
      <c r="AC342" s="34"/>
      <c r="AD342" s="34"/>
      <c r="AE342" s="34"/>
    </row>
  </sheetData>
  <sheetProtection algorithmName="SHA-512" hashValue="MFYayCpiiVIoxS9k1K+ToN9e/L4Ozo56Q3irHMKckZz6LxaSXzfl8WhURIT2EStN6Sr1JdwfbCv56dBFYp3Pxg==" saltValue="1uXmAhYV9xoyFOdz4cTq9xLDVO74PefVeyQe+5f48KLE1Hwxc/q0iSxii1eFvh6z8eviVDYHFMnoV5oOxndqxA==" spinCount="100000" sheet="1" objects="1" scenarios="1" formatColumns="0" formatRows="0" autoFilter="0"/>
  <autoFilter ref="C123:K341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2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1"/>
      <c r="M2" s="251"/>
      <c r="N2" s="251"/>
      <c r="O2" s="251"/>
      <c r="P2" s="251"/>
      <c r="Q2" s="251"/>
      <c r="R2" s="251"/>
      <c r="S2" s="251"/>
      <c r="T2" s="251"/>
      <c r="U2" s="251"/>
      <c r="V2" s="251"/>
      <c r="AT2" s="17" t="s">
        <v>90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87</v>
      </c>
    </row>
    <row r="4" spans="1:46" s="1" customFormat="1" ht="24.95" customHeight="1">
      <c r="B4" s="20"/>
      <c r="D4" s="110" t="s">
        <v>103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15</v>
      </c>
      <c r="L6" s="20"/>
    </row>
    <row r="7" spans="1:46" s="1" customFormat="1" ht="16.5" customHeight="1">
      <c r="B7" s="20"/>
      <c r="E7" s="295" t="str">
        <f>'Rekapitulace stavby'!K6</f>
        <v>Janovský mokřad - vodní plochy, terénní úpravy</v>
      </c>
      <c r="F7" s="296"/>
      <c r="G7" s="296"/>
      <c r="H7" s="296"/>
      <c r="L7" s="20"/>
    </row>
    <row r="8" spans="1:46" s="2" customFormat="1" ht="12" customHeight="1">
      <c r="A8" s="34"/>
      <c r="B8" s="39"/>
      <c r="C8" s="34"/>
      <c r="D8" s="112" t="s">
        <v>104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97" t="s">
        <v>467</v>
      </c>
      <c r="F9" s="298"/>
      <c r="G9" s="298"/>
      <c r="H9" s="298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17</v>
      </c>
      <c r="E11" s="34"/>
      <c r="F11" s="113" t="s">
        <v>1</v>
      </c>
      <c r="G11" s="34"/>
      <c r="H11" s="34"/>
      <c r="I11" s="112" t="s">
        <v>18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19</v>
      </c>
      <c r="E12" s="34"/>
      <c r="F12" s="113" t="s">
        <v>20</v>
      </c>
      <c r="G12" s="34"/>
      <c r="H12" s="34"/>
      <c r="I12" s="112" t="s">
        <v>21</v>
      </c>
      <c r="J12" s="114" t="str">
        <f>'Rekapitulace stavby'!AN8</f>
        <v>15. 8. 2022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23</v>
      </c>
      <c r="E14" s="34"/>
      <c r="F14" s="34"/>
      <c r="G14" s="34"/>
      <c r="H14" s="34"/>
      <c r="I14" s="112" t="s">
        <v>24</v>
      </c>
      <c r="J14" s="113" t="s">
        <v>25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">
        <v>26</v>
      </c>
      <c r="F15" s="34"/>
      <c r="G15" s="34"/>
      <c r="H15" s="34"/>
      <c r="I15" s="112" t="s">
        <v>27</v>
      </c>
      <c r="J15" s="113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28</v>
      </c>
      <c r="E17" s="34"/>
      <c r="F17" s="34"/>
      <c r="G17" s="34"/>
      <c r="H17" s="34"/>
      <c r="I17" s="112" t="s">
        <v>24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299" t="str">
        <f>'Rekapitulace stavby'!E14</f>
        <v>Vyplň údaj</v>
      </c>
      <c r="F18" s="300"/>
      <c r="G18" s="300"/>
      <c r="H18" s="300"/>
      <c r="I18" s="112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30</v>
      </c>
      <c r="E20" s="34"/>
      <c r="F20" s="34"/>
      <c r="G20" s="34"/>
      <c r="H20" s="34"/>
      <c r="I20" s="112" t="s">
        <v>24</v>
      </c>
      <c r="J20" s="113" t="s">
        <v>31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">
        <v>32</v>
      </c>
      <c r="F21" s="34"/>
      <c r="G21" s="34"/>
      <c r="H21" s="34"/>
      <c r="I21" s="112" t="s">
        <v>27</v>
      </c>
      <c r="J21" s="113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34</v>
      </c>
      <c r="E23" s="34"/>
      <c r="F23" s="34"/>
      <c r="G23" s="34"/>
      <c r="H23" s="34"/>
      <c r="I23" s="112" t="s">
        <v>24</v>
      </c>
      <c r="J23" s="113" t="s">
        <v>31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">
        <v>35</v>
      </c>
      <c r="F24" s="34"/>
      <c r="G24" s="34"/>
      <c r="H24" s="34"/>
      <c r="I24" s="112" t="s">
        <v>27</v>
      </c>
      <c r="J24" s="113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36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301" t="s">
        <v>1</v>
      </c>
      <c r="F27" s="301"/>
      <c r="G27" s="301"/>
      <c r="H27" s="301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37</v>
      </c>
      <c r="E30" s="34"/>
      <c r="F30" s="34"/>
      <c r="G30" s="34"/>
      <c r="H30" s="34"/>
      <c r="I30" s="34"/>
      <c r="J30" s="120">
        <f>ROUND(J118,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39</v>
      </c>
      <c r="G32" s="34"/>
      <c r="H32" s="34"/>
      <c r="I32" s="121" t="s">
        <v>38</v>
      </c>
      <c r="J32" s="121" t="s">
        <v>40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41</v>
      </c>
      <c r="E33" s="112" t="s">
        <v>42</v>
      </c>
      <c r="F33" s="123">
        <f>ROUND((SUM(BE118:BE131)),  2)</f>
        <v>0</v>
      </c>
      <c r="G33" s="34"/>
      <c r="H33" s="34"/>
      <c r="I33" s="124">
        <v>0.21</v>
      </c>
      <c r="J33" s="123">
        <f>ROUND(((SUM(BE118:BE131))*I33),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43</v>
      </c>
      <c r="F34" s="123">
        <f>ROUND((SUM(BF118:BF131)),  2)</f>
        <v>0</v>
      </c>
      <c r="G34" s="34"/>
      <c r="H34" s="34"/>
      <c r="I34" s="124">
        <v>0.15</v>
      </c>
      <c r="J34" s="123">
        <f>ROUND(((SUM(BF118:BF131))*I34),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44</v>
      </c>
      <c r="F35" s="123">
        <f>ROUND((SUM(BG118:BG131)),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45</v>
      </c>
      <c r="F36" s="123">
        <f>ROUND((SUM(BH118:BH131)),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46</v>
      </c>
      <c r="F37" s="123">
        <f>ROUND((SUM(BI118:BI131)),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47</v>
      </c>
      <c r="E39" s="127"/>
      <c r="F39" s="127"/>
      <c r="G39" s="128" t="s">
        <v>48</v>
      </c>
      <c r="H39" s="129" t="s">
        <v>49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50</v>
      </c>
      <c r="E50" s="133"/>
      <c r="F50" s="133"/>
      <c r="G50" s="132" t="s">
        <v>51</v>
      </c>
      <c r="H50" s="133"/>
      <c r="I50" s="133"/>
      <c r="J50" s="133"/>
      <c r="K50" s="133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34" t="s">
        <v>52</v>
      </c>
      <c r="E61" s="135"/>
      <c r="F61" s="136" t="s">
        <v>53</v>
      </c>
      <c r="G61" s="134" t="s">
        <v>52</v>
      </c>
      <c r="H61" s="135"/>
      <c r="I61" s="135"/>
      <c r="J61" s="137" t="s">
        <v>53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32" t="s">
        <v>54</v>
      </c>
      <c r="E65" s="138"/>
      <c r="F65" s="138"/>
      <c r="G65" s="132" t="s">
        <v>55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34" t="s">
        <v>52</v>
      </c>
      <c r="E76" s="135"/>
      <c r="F76" s="136" t="s">
        <v>53</v>
      </c>
      <c r="G76" s="134" t="s">
        <v>52</v>
      </c>
      <c r="H76" s="135"/>
      <c r="I76" s="135"/>
      <c r="J76" s="137" t="s">
        <v>53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106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15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293" t="str">
        <f>E7</f>
        <v>Janovský mokřad - vodní plochy, terénní úpravy</v>
      </c>
      <c r="F85" s="294"/>
      <c r="G85" s="294"/>
      <c r="H85" s="294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104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81" t="str">
        <f>E9</f>
        <v>02 - SO 02 NAPÁJECÍ KORYTO</v>
      </c>
      <c r="F87" s="292"/>
      <c r="G87" s="292"/>
      <c r="H87" s="292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19</v>
      </c>
      <c r="D89" s="36"/>
      <c r="E89" s="36"/>
      <c r="F89" s="27" t="str">
        <f>F12</f>
        <v>Janovský mokřad</v>
      </c>
      <c r="G89" s="36"/>
      <c r="H89" s="36"/>
      <c r="I89" s="29" t="s">
        <v>21</v>
      </c>
      <c r="J89" s="66" t="str">
        <f>IF(J12="","",J12)</f>
        <v>15. 8. 2022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23</v>
      </c>
      <c r="D91" s="36"/>
      <c r="E91" s="36"/>
      <c r="F91" s="27" t="str">
        <f>E15</f>
        <v>Plzeňský kraj</v>
      </c>
      <c r="G91" s="36"/>
      <c r="H91" s="36"/>
      <c r="I91" s="29" t="s">
        <v>30</v>
      </c>
      <c r="J91" s="32" t="str">
        <f>E21</f>
        <v>Ing. Jiří Tägl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25.7" customHeight="1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29" t="s">
        <v>34</v>
      </c>
      <c r="J92" s="32" t="str">
        <f>E24</f>
        <v>Projektová kancelář, Ing. Jiří Tägl s.r.o.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107</v>
      </c>
      <c r="D94" s="144"/>
      <c r="E94" s="144"/>
      <c r="F94" s="144"/>
      <c r="G94" s="144"/>
      <c r="H94" s="144"/>
      <c r="I94" s="144"/>
      <c r="J94" s="145" t="s">
        <v>108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109</v>
      </c>
      <c r="D96" s="36"/>
      <c r="E96" s="36"/>
      <c r="F96" s="36"/>
      <c r="G96" s="36"/>
      <c r="H96" s="36"/>
      <c r="I96" s="36"/>
      <c r="J96" s="84">
        <f>J118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110</v>
      </c>
    </row>
    <row r="97" spans="1:31" s="9" customFormat="1" ht="24.95" customHeight="1">
      <c r="B97" s="147"/>
      <c r="C97" s="148"/>
      <c r="D97" s="149" t="s">
        <v>111</v>
      </c>
      <c r="E97" s="150"/>
      <c r="F97" s="150"/>
      <c r="G97" s="150"/>
      <c r="H97" s="150"/>
      <c r="I97" s="150"/>
      <c r="J97" s="151">
        <f>J119</f>
        <v>0</v>
      </c>
      <c r="K97" s="148"/>
      <c r="L97" s="152"/>
    </row>
    <row r="98" spans="1:31" s="10" customFormat="1" ht="19.899999999999999" customHeight="1">
      <c r="B98" s="153"/>
      <c r="C98" s="154"/>
      <c r="D98" s="155" t="s">
        <v>112</v>
      </c>
      <c r="E98" s="156"/>
      <c r="F98" s="156"/>
      <c r="G98" s="156"/>
      <c r="H98" s="156"/>
      <c r="I98" s="156"/>
      <c r="J98" s="157">
        <f>J120</f>
        <v>0</v>
      </c>
      <c r="K98" s="154"/>
      <c r="L98" s="158"/>
    </row>
    <row r="99" spans="1:31" s="2" customFormat="1" ht="21.75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pans="1:31" s="2" customFormat="1" ht="6.95" customHeight="1">
      <c r="A100" s="34"/>
      <c r="B100" s="54"/>
      <c r="C100" s="55"/>
      <c r="D100" s="55"/>
      <c r="E100" s="55"/>
      <c r="F100" s="55"/>
      <c r="G100" s="55"/>
      <c r="H100" s="55"/>
      <c r="I100" s="55"/>
      <c r="J100" s="55"/>
      <c r="K100" s="55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pans="1:31" s="2" customFormat="1" ht="6.95" customHeight="1">
      <c r="A104" s="34"/>
      <c r="B104" s="56"/>
      <c r="C104" s="57"/>
      <c r="D104" s="57"/>
      <c r="E104" s="57"/>
      <c r="F104" s="57"/>
      <c r="G104" s="57"/>
      <c r="H104" s="57"/>
      <c r="I104" s="57"/>
      <c r="J104" s="57"/>
      <c r="K104" s="57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31" s="2" customFormat="1" ht="24.95" customHeight="1">
      <c r="A105" s="34"/>
      <c r="B105" s="35"/>
      <c r="C105" s="23" t="s">
        <v>119</v>
      </c>
      <c r="D105" s="36"/>
      <c r="E105" s="36"/>
      <c r="F105" s="36"/>
      <c r="G105" s="36"/>
      <c r="H105" s="36"/>
      <c r="I105" s="36"/>
      <c r="J105" s="36"/>
      <c r="K105" s="36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6.95" customHeight="1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12" customHeight="1">
      <c r="A107" s="34"/>
      <c r="B107" s="35"/>
      <c r="C107" s="29" t="s">
        <v>15</v>
      </c>
      <c r="D107" s="36"/>
      <c r="E107" s="36"/>
      <c r="F107" s="36"/>
      <c r="G107" s="36"/>
      <c r="H107" s="36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16.5" customHeight="1">
      <c r="A108" s="34"/>
      <c r="B108" s="35"/>
      <c r="C108" s="36"/>
      <c r="D108" s="36"/>
      <c r="E108" s="293" t="str">
        <f>E7</f>
        <v>Janovský mokřad - vodní plochy, terénní úpravy</v>
      </c>
      <c r="F108" s="294"/>
      <c r="G108" s="294"/>
      <c r="H108" s="294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2" customHeight="1">
      <c r="A109" s="34"/>
      <c r="B109" s="35"/>
      <c r="C109" s="29" t="s">
        <v>104</v>
      </c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6.5" customHeight="1">
      <c r="A110" s="34"/>
      <c r="B110" s="35"/>
      <c r="C110" s="36"/>
      <c r="D110" s="36"/>
      <c r="E110" s="281" t="str">
        <f>E9</f>
        <v>02 - SO 02 NAPÁJECÍ KORYTO</v>
      </c>
      <c r="F110" s="292"/>
      <c r="G110" s="292"/>
      <c r="H110" s="292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6.95" customHeight="1">
      <c r="A111" s="34"/>
      <c r="B111" s="35"/>
      <c r="C111" s="36"/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2" customHeight="1">
      <c r="A112" s="34"/>
      <c r="B112" s="35"/>
      <c r="C112" s="29" t="s">
        <v>19</v>
      </c>
      <c r="D112" s="36"/>
      <c r="E112" s="36"/>
      <c r="F112" s="27" t="str">
        <f>F12</f>
        <v>Janovský mokřad</v>
      </c>
      <c r="G112" s="36"/>
      <c r="H112" s="36"/>
      <c r="I112" s="29" t="s">
        <v>21</v>
      </c>
      <c r="J112" s="66" t="str">
        <f>IF(J12="","",J12)</f>
        <v>15. 8. 2022</v>
      </c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6.95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5.2" customHeight="1">
      <c r="A114" s="34"/>
      <c r="B114" s="35"/>
      <c r="C114" s="29" t="s">
        <v>23</v>
      </c>
      <c r="D114" s="36"/>
      <c r="E114" s="36"/>
      <c r="F114" s="27" t="str">
        <f>E15</f>
        <v>Plzeňský kraj</v>
      </c>
      <c r="G114" s="36"/>
      <c r="H114" s="36"/>
      <c r="I114" s="29" t="s">
        <v>30</v>
      </c>
      <c r="J114" s="32" t="str">
        <f>E21</f>
        <v>Ing. Jiří Tägl</v>
      </c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25.7" customHeight="1">
      <c r="A115" s="34"/>
      <c r="B115" s="35"/>
      <c r="C115" s="29" t="s">
        <v>28</v>
      </c>
      <c r="D115" s="36"/>
      <c r="E115" s="36"/>
      <c r="F115" s="27" t="str">
        <f>IF(E18="","",E18)</f>
        <v>Vyplň údaj</v>
      </c>
      <c r="G115" s="36"/>
      <c r="H115" s="36"/>
      <c r="I115" s="29" t="s">
        <v>34</v>
      </c>
      <c r="J115" s="32" t="str">
        <f>E24</f>
        <v>Projektová kancelář, Ing. Jiří Tägl s.r.o.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0.35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11" customFormat="1" ht="29.25" customHeight="1">
      <c r="A117" s="159"/>
      <c r="B117" s="160"/>
      <c r="C117" s="161" t="s">
        <v>120</v>
      </c>
      <c r="D117" s="162" t="s">
        <v>62</v>
      </c>
      <c r="E117" s="162" t="s">
        <v>58</v>
      </c>
      <c r="F117" s="162" t="s">
        <v>59</v>
      </c>
      <c r="G117" s="162" t="s">
        <v>121</v>
      </c>
      <c r="H117" s="162" t="s">
        <v>122</v>
      </c>
      <c r="I117" s="162" t="s">
        <v>123</v>
      </c>
      <c r="J117" s="162" t="s">
        <v>108</v>
      </c>
      <c r="K117" s="163" t="s">
        <v>124</v>
      </c>
      <c r="L117" s="164"/>
      <c r="M117" s="75" t="s">
        <v>1</v>
      </c>
      <c r="N117" s="76" t="s">
        <v>41</v>
      </c>
      <c r="O117" s="76" t="s">
        <v>125</v>
      </c>
      <c r="P117" s="76" t="s">
        <v>126</v>
      </c>
      <c r="Q117" s="76" t="s">
        <v>127</v>
      </c>
      <c r="R117" s="76" t="s">
        <v>128</v>
      </c>
      <c r="S117" s="76" t="s">
        <v>129</v>
      </c>
      <c r="T117" s="77" t="s">
        <v>130</v>
      </c>
      <c r="U117" s="159"/>
      <c r="V117" s="159"/>
      <c r="W117" s="159"/>
      <c r="X117" s="159"/>
      <c r="Y117" s="159"/>
      <c r="Z117" s="159"/>
      <c r="AA117" s="159"/>
      <c r="AB117" s="159"/>
      <c r="AC117" s="159"/>
      <c r="AD117" s="159"/>
      <c r="AE117" s="159"/>
    </row>
    <row r="118" spans="1:65" s="2" customFormat="1" ht="22.9" customHeight="1">
      <c r="A118" s="34"/>
      <c r="B118" s="35"/>
      <c r="C118" s="82" t="s">
        <v>131</v>
      </c>
      <c r="D118" s="36"/>
      <c r="E118" s="36"/>
      <c r="F118" s="36"/>
      <c r="G118" s="36"/>
      <c r="H118" s="36"/>
      <c r="I118" s="36"/>
      <c r="J118" s="165">
        <f>BK118</f>
        <v>0</v>
      </c>
      <c r="K118" s="36"/>
      <c r="L118" s="39"/>
      <c r="M118" s="78"/>
      <c r="N118" s="166"/>
      <c r="O118" s="79"/>
      <c r="P118" s="167">
        <f>P119</f>
        <v>0</v>
      </c>
      <c r="Q118" s="79"/>
      <c r="R118" s="167">
        <f>R119</f>
        <v>0</v>
      </c>
      <c r="S118" s="79"/>
      <c r="T118" s="168">
        <f>T119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7" t="s">
        <v>76</v>
      </c>
      <c r="AU118" s="17" t="s">
        <v>110</v>
      </c>
      <c r="BK118" s="169">
        <f>BK119</f>
        <v>0</v>
      </c>
    </row>
    <row r="119" spans="1:65" s="12" customFormat="1" ht="25.9" customHeight="1">
      <c r="B119" s="170"/>
      <c r="C119" s="171"/>
      <c r="D119" s="172" t="s">
        <v>76</v>
      </c>
      <c r="E119" s="173" t="s">
        <v>132</v>
      </c>
      <c r="F119" s="173" t="s">
        <v>133</v>
      </c>
      <c r="G119" s="171"/>
      <c r="H119" s="171"/>
      <c r="I119" s="174"/>
      <c r="J119" s="175">
        <f>BK119</f>
        <v>0</v>
      </c>
      <c r="K119" s="171"/>
      <c r="L119" s="176"/>
      <c r="M119" s="177"/>
      <c r="N119" s="178"/>
      <c r="O119" s="178"/>
      <c r="P119" s="179">
        <f>P120</f>
        <v>0</v>
      </c>
      <c r="Q119" s="178"/>
      <c r="R119" s="179">
        <f>R120</f>
        <v>0</v>
      </c>
      <c r="S119" s="178"/>
      <c r="T119" s="180">
        <f>T120</f>
        <v>0</v>
      </c>
      <c r="AR119" s="181" t="s">
        <v>85</v>
      </c>
      <c r="AT119" s="182" t="s">
        <v>76</v>
      </c>
      <c r="AU119" s="182" t="s">
        <v>77</v>
      </c>
      <c r="AY119" s="181" t="s">
        <v>134</v>
      </c>
      <c r="BK119" s="183">
        <f>BK120</f>
        <v>0</v>
      </c>
    </row>
    <row r="120" spans="1:65" s="12" customFormat="1" ht="22.9" customHeight="1">
      <c r="B120" s="170"/>
      <c r="C120" s="171"/>
      <c r="D120" s="172" t="s">
        <v>76</v>
      </c>
      <c r="E120" s="184" t="s">
        <v>85</v>
      </c>
      <c r="F120" s="184" t="s">
        <v>135</v>
      </c>
      <c r="G120" s="171"/>
      <c r="H120" s="171"/>
      <c r="I120" s="174"/>
      <c r="J120" s="185">
        <f>BK120</f>
        <v>0</v>
      </c>
      <c r="K120" s="171"/>
      <c r="L120" s="176"/>
      <c r="M120" s="177"/>
      <c r="N120" s="178"/>
      <c r="O120" s="178"/>
      <c r="P120" s="179">
        <f>SUM(P121:P131)</f>
        <v>0</v>
      </c>
      <c r="Q120" s="178"/>
      <c r="R120" s="179">
        <f>SUM(R121:R131)</f>
        <v>0</v>
      </c>
      <c r="S120" s="178"/>
      <c r="T120" s="180">
        <f>SUM(T121:T131)</f>
        <v>0</v>
      </c>
      <c r="AR120" s="181" t="s">
        <v>85</v>
      </c>
      <c r="AT120" s="182" t="s">
        <v>76</v>
      </c>
      <c r="AU120" s="182" t="s">
        <v>85</v>
      </c>
      <c r="AY120" s="181" t="s">
        <v>134</v>
      </c>
      <c r="BK120" s="183">
        <f>SUM(BK121:BK131)</f>
        <v>0</v>
      </c>
    </row>
    <row r="121" spans="1:65" s="2" customFormat="1" ht="16.5" customHeight="1">
      <c r="A121" s="34"/>
      <c r="B121" s="35"/>
      <c r="C121" s="186" t="s">
        <v>85</v>
      </c>
      <c r="D121" s="186" t="s">
        <v>136</v>
      </c>
      <c r="E121" s="187" t="s">
        <v>468</v>
      </c>
      <c r="F121" s="188" t="s">
        <v>469</v>
      </c>
      <c r="G121" s="189" t="s">
        <v>155</v>
      </c>
      <c r="H121" s="190">
        <v>113.66</v>
      </c>
      <c r="I121" s="191"/>
      <c r="J121" s="190">
        <f>ROUND(I121*H121,2)</f>
        <v>0</v>
      </c>
      <c r="K121" s="188" t="s">
        <v>140</v>
      </c>
      <c r="L121" s="39"/>
      <c r="M121" s="192" t="s">
        <v>1</v>
      </c>
      <c r="N121" s="193" t="s">
        <v>42</v>
      </c>
      <c r="O121" s="71"/>
      <c r="P121" s="194">
        <f>O121*H121</f>
        <v>0</v>
      </c>
      <c r="Q121" s="194">
        <v>0</v>
      </c>
      <c r="R121" s="194">
        <f>Q121*H121</f>
        <v>0</v>
      </c>
      <c r="S121" s="194">
        <v>0</v>
      </c>
      <c r="T121" s="195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96" t="s">
        <v>141</v>
      </c>
      <c r="AT121" s="196" t="s">
        <v>136</v>
      </c>
      <c r="AU121" s="196" t="s">
        <v>87</v>
      </c>
      <c r="AY121" s="17" t="s">
        <v>134</v>
      </c>
      <c r="BE121" s="197">
        <f>IF(N121="základní",J121,0)</f>
        <v>0</v>
      </c>
      <c r="BF121" s="197">
        <f>IF(N121="snížená",J121,0)</f>
        <v>0</v>
      </c>
      <c r="BG121" s="197">
        <f>IF(N121="zákl. přenesená",J121,0)</f>
        <v>0</v>
      </c>
      <c r="BH121" s="197">
        <f>IF(N121="sníž. přenesená",J121,0)</f>
        <v>0</v>
      </c>
      <c r="BI121" s="197">
        <f>IF(N121="nulová",J121,0)</f>
        <v>0</v>
      </c>
      <c r="BJ121" s="17" t="s">
        <v>85</v>
      </c>
      <c r="BK121" s="197">
        <f>ROUND(I121*H121,2)</f>
        <v>0</v>
      </c>
      <c r="BL121" s="17" t="s">
        <v>141</v>
      </c>
      <c r="BM121" s="196" t="s">
        <v>470</v>
      </c>
    </row>
    <row r="122" spans="1:65" s="2" customFormat="1">
      <c r="A122" s="34"/>
      <c r="B122" s="35"/>
      <c r="C122" s="36"/>
      <c r="D122" s="198" t="s">
        <v>143</v>
      </c>
      <c r="E122" s="36"/>
      <c r="F122" s="199" t="s">
        <v>471</v>
      </c>
      <c r="G122" s="36"/>
      <c r="H122" s="36"/>
      <c r="I122" s="200"/>
      <c r="J122" s="36"/>
      <c r="K122" s="36"/>
      <c r="L122" s="39"/>
      <c r="M122" s="201"/>
      <c r="N122" s="202"/>
      <c r="O122" s="71"/>
      <c r="P122" s="71"/>
      <c r="Q122" s="71"/>
      <c r="R122" s="71"/>
      <c r="S122" s="71"/>
      <c r="T122" s="72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7" t="s">
        <v>143</v>
      </c>
      <c r="AU122" s="17" t="s">
        <v>87</v>
      </c>
    </row>
    <row r="123" spans="1:65" s="14" customFormat="1">
      <c r="B123" s="213"/>
      <c r="C123" s="214"/>
      <c r="D123" s="198" t="s">
        <v>145</v>
      </c>
      <c r="E123" s="215" t="s">
        <v>1</v>
      </c>
      <c r="F123" s="216" t="s">
        <v>472</v>
      </c>
      <c r="G123" s="214"/>
      <c r="H123" s="217">
        <v>113.66</v>
      </c>
      <c r="I123" s="218"/>
      <c r="J123" s="214"/>
      <c r="K123" s="214"/>
      <c r="L123" s="219"/>
      <c r="M123" s="220"/>
      <c r="N123" s="221"/>
      <c r="O123" s="221"/>
      <c r="P123" s="221"/>
      <c r="Q123" s="221"/>
      <c r="R123" s="221"/>
      <c r="S123" s="221"/>
      <c r="T123" s="222"/>
      <c r="AT123" s="223" t="s">
        <v>145</v>
      </c>
      <c r="AU123" s="223" t="s">
        <v>87</v>
      </c>
      <c r="AV123" s="14" t="s">
        <v>87</v>
      </c>
      <c r="AW123" s="14" t="s">
        <v>33</v>
      </c>
      <c r="AX123" s="14" t="s">
        <v>85</v>
      </c>
      <c r="AY123" s="223" t="s">
        <v>134</v>
      </c>
    </row>
    <row r="124" spans="1:65" s="2" customFormat="1" ht="16.5" customHeight="1">
      <c r="A124" s="34"/>
      <c r="B124" s="35"/>
      <c r="C124" s="186" t="s">
        <v>87</v>
      </c>
      <c r="D124" s="186" t="s">
        <v>136</v>
      </c>
      <c r="E124" s="187" t="s">
        <v>175</v>
      </c>
      <c r="F124" s="188" t="s">
        <v>176</v>
      </c>
      <c r="G124" s="189" t="s">
        <v>155</v>
      </c>
      <c r="H124" s="190">
        <v>113.66</v>
      </c>
      <c r="I124" s="191"/>
      <c r="J124" s="190">
        <f>ROUND(I124*H124,2)</f>
        <v>0</v>
      </c>
      <c r="K124" s="188" t="s">
        <v>140</v>
      </c>
      <c r="L124" s="39"/>
      <c r="M124" s="192" t="s">
        <v>1</v>
      </c>
      <c r="N124" s="193" t="s">
        <v>42</v>
      </c>
      <c r="O124" s="71"/>
      <c r="P124" s="194">
        <f>O124*H124</f>
        <v>0</v>
      </c>
      <c r="Q124" s="194">
        <v>0</v>
      </c>
      <c r="R124" s="194">
        <f>Q124*H124</f>
        <v>0</v>
      </c>
      <c r="S124" s="194">
        <v>0</v>
      </c>
      <c r="T124" s="195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96" t="s">
        <v>141</v>
      </c>
      <c r="AT124" s="196" t="s">
        <v>136</v>
      </c>
      <c r="AU124" s="196" t="s">
        <v>87</v>
      </c>
      <c r="AY124" s="17" t="s">
        <v>134</v>
      </c>
      <c r="BE124" s="197">
        <f>IF(N124="základní",J124,0)</f>
        <v>0</v>
      </c>
      <c r="BF124" s="197">
        <f>IF(N124="snížená",J124,0)</f>
        <v>0</v>
      </c>
      <c r="BG124" s="197">
        <f>IF(N124="zákl. přenesená",J124,0)</f>
        <v>0</v>
      </c>
      <c r="BH124" s="197">
        <f>IF(N124="sníž. přenesená",J124,0)</f>
        <v>0</v>
      </c>
      <c r="BI124" s="197">
        <f>IF(N124="nulová",J124,0)</f>
        <v>0</v>
      </c>
      <c r="BJ124" s="17" t="s">
        <v>85</v>
      </c>
      <c r="BK124" s="197">
        <f>ROUND(I124*H124,2)</f>
        <v>0</v>
      </c>
      <c r="BL124" s="17" t="s">
        <v>141</v>
      </c>
      <c r="BM124" s="196" t="s">
        <v>473</v>
      </c>
    </row>
    <row r="125" spans="1:65" s="2" customFormat="1" ht="19.5">
      <c r="A125" s="34"/>
      <c r="B125" s="35"/>
      <c r="C125" s="36"/>
      <c r="D125" s="198" t="s">
        <v>143</v>
      </c>
      <c r="E125" s="36"/>
      <c r="F125" s="199" t="s">
        <v>178</v>
      </c>
      <c r="G125" s="36"/>
      <c r="H125" s="36"/>
      <c r="I125" s="200"/>
      <c r="J125" s="36"/>
      <c r="K125" s="36"/>
      <c r="L125" s="39"/>
      <c r="M125" s="201"/>
      <c r="N125" s="202"/>
      <c r="O125" s="71"/>
      <c r="P125" s="71"/>
      <c r="Q125" s="71"/>
      <c r="R125" s="71"/>
      <c r="S125" s="71"/>
      <c r="T125" s="72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7" t="s">
        <v>143</v>
      </c>
      <c r="AU125" s="17" t="s">
        <v>87</v>
      </c>
    </row>
    <row r="126" spans="1:65" s="2" customFormat="1" ht="16.5" customHeight="1">
      <c r="A126" s="34"/>
      <c r="B126" s="35"/>
      <c r="C126" s="186" t="s">
        <v>152</v>
      </c>
      <c r="D126" s="186" t="s">
        <v>136</v>
      </c>
      <c r="E126" s="187" t="s">
        <v>212</v>
      </c>
      <c r="F126" s="188" t="s">
        <v>213</v>
      </c>
      <c r="G126" s="189" t="s">
        <v>190</v>
      </c>
      <c r="H126" s="190">
        <v>340</v>
      </c>
      <c r="I126" s="191"/>
      <c r="J126" s="190">
        <f>ROUND(I126*H126,2)</f>
        <v>0</v>
      </c>
      <c r="K126" s="188" t="s">
        <v>140</v>
      </c>
      <c r="L126" s="39"/>
      <c r="M126" s="192" t="s">
        <v>1</v>
      </c>
      <c r="N126" s="193" t="s">
        <v>42</v>
      </c>
      <c r="O126" s="71"/>
      <c r="P126" s="194">
        <f>O126*H126</f>
        <v>0</v>
      </c>
      <c r="Q126" s="194">
        <v>0</v>
      </c>
      <c r="R126" s="194">
        <f>Q126*H126</f>
        <v>0</v>
      </c>
      <c r="S126" s="194">
        <v>0</v>
      </c>
      <c r="T126" s="195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96" t="s">
        <v>141</v>
      </c>
      <c r="AT126" s="196" t="s">
        <v>136</v>
      </c>
      <c r="AU126" s="196" t="s">
        <v>87</v>
      </c>
      <c r="AY126" s="17" t="s">
        <v>134</v>
      </c>
      <c r="BE126" s="197">
        <f>IF(N126="základní",J126,0)</f>
        <v>0</v>
      </c>
      <c r="BF126" s="197">
        <f>IF(N126="snížená",J126,0)</f>
        <v>0</v>
      </c>
      <c r="BG126" s="197">
        <f>IF(N126="zákl. přenesená",J126,0)</f>
        <v>0</v>
      </c>
      <c r="BH126" s="197">
        <f>IF(N126="sníž. přenesená",J126,0)</f>
        <v>0</v>
      </c>
      <c r="BI126" s="197">
        <f>IF(N126="nulová",J126,0)</f>
        <v>0</v>
      </c>
      <c r="BJ126" s="17" t="s">
        <v>85</v>
      </c>
      <c r="BK126" s="197">
        <f>ROUND(I126*H126,2)</f>
        <v>0</v>
      </c>
      <c r="BL126" s="17" t="s">
        <v>141</v>
      </c>
      <c r="BM126" s="196" t="s">
        <v>474</v>
      </c>
    </row>
    <row r="127" spans="1:65" s="2" customFormat="1">
      <c r="A127" s="34"/>
      <c r="B127" s="35"/>
      <c r="C127" s="36"/>
      <c r="D127" s="198" t="s">
        <v>143</v>
      </c>
      <c r="E127" s="36"/>
      <c r="F127" s="199" t="s">
        <v>215</v>
      </c>
      <c r="G127" s="36"/>
      <c r="H127" s="36"/>
      <c r="I127" s="200"/>
      <c r="J127" s="36"/>
      <c r="K127" s="36"/>
      <c r="L127" s="39"/>
      <c r="M127" s="201"/>
      <c r="N127" s="202"/>
      <c r="O127" s="71"/>
      <c r="P127" s="71"/>
      <c r="Q127" s="71"/>
      <c r="R127" s="71"/>
      <c r="S127" s="71"/>
      <c r="T127" s="72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143</v>
      </c>
      <c r="AU127" s="17" t="s">
        <v>87</v>
      </c>
    </row>
    <row r="128" spans="1:65" s="14" customFormat="1">
      <c r="B128" s="213"/>
      <c r="C128" s="214"/>
      <c r="D128" s="198" t="s">
        <v>145</v>
      </c>
      <c r="E128" s="215" t="s">
        <v>1</v>
      </c>
      <c r="F128" s="216" t="s">
        <v>475</v>
      </c>
      <c r="G128" s="214"/>
      <c r="H128" s="217">
        <v>340</v>
      </c>
      <c r="I128" s="218"/>
      <c r="J128" s="214"/>
      <c r="K128" s="214"/>
      <c r="L128" s="219"/>
      <c r="M128" s="220"/>
      <c r="N128" s="221"/>
      <c r="O128" s="221"/>
      <c r="P128" s="221"/>
      <c r="Q128" s="221"/>
      <c r="R128" s="221"/>
      <c r="S128" s="221"/>
      <c r="T128" s="222"/>
      <c r="AT128" s="223" t="s">
        <v>145</v>
      </c>
      <c r="AU128" s="223" t="s">
        <v>87</v>
      </c>
      <c r="AV128" s="14" t="s">
        <v>87</v>
      </c>
      <c r="AW128" s="14" t="s">
        <v>33</v>
      </c>
      <c r="AX128" s="14" t="s">
        <v>85</v>
      </c>
      <c r="AY128" s="223" t="s">
        <v>134</v>
      </c>
    </row>
    <row r="129" spans="1:65" s="2" customFormat="1" ht="16.5" customHeight="1">
      <c r="A129" s="34"/>
      <c r="B129" s="35"/>
      <c r="C129" s="186" t="s">
        <v>141</v>
      </c>
      <c r="D129" s="186" t="s">
        <v>136</v>
      </c>
      <c r="E129" s="187" t="s">
        <v>476</v>
      </c>
      <c r="F129" s="188" t="s">
        <v>477</v>
      </c>
      <c r="G129" s="189" t="s">
        <v>190</v>
      </c>
      <c r="H129" s="190">
        <v>378.86</v>
      </c>
      <c r="I129" s="191"/>
      <c r="J129" s="190">
        <f>ROUND(I129*H129,2)</f>
        <v>0</v>
      </c>
      <c r="K129" s="188" t="s">
        <v>140</v>
      </c>
      <c r="L129" s="39"/>
      <c r="M129" s="192" t="s">
        <v>1</v>
      </c>
      <c r="N129" s="193" t="s">
        <v>42</v>
      </c>
      <c r="O129" s="71"/>
      <c r="P129" s="194">
        <f>O129*H129</f>
        <v>0</v>
      </c>
      <c r="Q129" s="194">
        <v>0</v>
      </c>
      <c r="R129" s="194">
        <f>Q129*H129</f>
        <v>0</v>
      </c>
      <c r="S129" s="194">
        <v>0</v>
      </c>
      <c r="T129" s="195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96" t="s">
        <v>141</v>
      </c>
      <c r="AT129" s="196" t="s">
        <v>136</v>
      </c>
      <c r="AU129" s="196" t="s">
        <v>87</v>
      </c>
      <c r="AY129" s="17" t="s">
        <v>134</v>
      </c>
      <c r="BE129" s="197">
        <f>IF(N129="základní",J129,0)</f>
        <v>0</v>
      </c>
      <c r="BF129" s="197">
        <f>IF(N129="snížená",J129,0)</f>
        <v>0</v>
      </c>
      <c r="BG129" s="197">
        <f>IF(N129="zákl. přenesená",J129,0)</f>
        <v>0</v>
      </c>
      <c r="BH129" s="197">
        <f>IF(N129="sníž. přenesená",J129,0)</f>
        <v>0</v>
      </c>
      <c r="BI129" s="197">
        <f>IF(N129="nulová",J129,0)</f>
        <v>0</v>
      </c>
      <c r="BJ129" s="17" t="s">
        <v>85</v>
      </c>
      <c r="BK129" s="197">
        <f>ROUND(I129*H129,2)</f>
        <v>0</v>
      </c>
      <c r="BL129" s="17" t="s">
        <v>141</v>
      </c>
      <c r="BM129" s="196" t="s">
        <v>478</v>
      </c>
    </row>
    <row r="130" spans="1:65" s="2" customFormat="1" ht="19.5">
      <c r="A130" s="34"/>
      <c r="B130" s="35"/>
      <c r="C130" s="36"/>
      <c r="D130" s="198" t="s">
        <v>143</v>
      </c>
      <c r="E130" s="36"/>
      <c r="F130" s="199" t="s">
        <v>479</v>
      </c>
      <c r="G130" s="36"/>
      <c r="H130" s="36"/>
      <c r="I130" s="200"/>
      <c r="J130" s="36"/>
      <c r="K130" s="36"/>
      <c r="L130" s="39"/>
      <c r="M130" s="201"/>
      <c r="N130" s="202"/>
      <c r="O130" s="71"/>
      <c r="P130" s="71"/>
      <c r="Q130" s="71"/>
      <c r="R130" s="71"/>
      <c r="S130" s="71"/>
      <c r="T130" s="72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7" t="s">
        <v>143</v>
      </c>
      <c r="AU130" s="17" t="s">
        <v>87</v>
      </c>
    </row>
    <row r="131" spans="1:65" s="14" customFormat="1">
      <c r="B131" s="213"/>
      <c r="C131" s="214"/>
      <c r="D131" s="198" t="s">
        <v>145</v>
      </c>
      <c r="E131" s="215" t="s">
        <v>1</v>
      </c>
      <c r="F131" s="216" t="s">
        <v>480</v>
      </c>
      <c r="G131" s="214"/>
      <c r="H131" s="217">
        <v>378.86</v>
      </c>
      <c r="I131" s="218"/>
      <c r="J131" s="214"/>
      <c r="K131" s="214"/>
      <c r="L131" s="219"/>
      <c r="M131" s="248"/>
      <c r="N131" s="249"/>
      <c r="O131" s="249"/>
      <c r="P131" s="249"/>
      <c r="Q131" s="249"/>
      <c r="R131" s="249"/>
      <c r="S131" s="249"/>
      <c r="T131" s="250"/>
      <c r="AT131" s="223" t="s">
        <v>145</v>
      </c>
      <c r="AU131" s="223" t="s">
        <v>87</v>
      </c>
      <c r="AV131" s="14" t="s">
        <v>87</v>
      </c>
      <c r="AW131" s="14" t="s">
        <v>33</v>
      </c>
      <c r="AX131" s="14" t="s">
        <v>85</v>
      </c>
      <c r="AY131" s="223" t="s">
        <v>134</v>
      </c>
    </row>
    <row r="132" spans="1:65" s="2" customFormat="1" ht="6.95" customHeight="1">
      <c r="A132" s="34"/>
      <c r="B132" s="54"/>
      <c r="C132" s="55"/>
      <c r="D132" s="55"/>
      <c r="E132" s="55"/>
      <c r="F132" s="55"/>
      <c r="G132" s="55"/>
      <c r="H132" s="55"/>
      <c r="I132" s="55"/>
      <c r="J132" s="55"/>
      <c r="K132" s="55"/>
      <c r="L132" s="39"/>
      <c r="M132" s="34"/>
      <c r="O132" s="34"/>
      <c r="P132" s="34"/>
      <c r="Q132" s="34"/>
      <c r="R132" s="34"/>
      <c r="S132" s="34"/>
      <c r="T132" s="34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</row>
  </sheetData>
  <sheetProtection algorithmName="SHA-512" hashValue="2ijH8gz1s3l0Q4n3n/NBCTmGM/ABBZi3YrnfNiQ+bGbXmrHZmdpevRmPRNgwowW7VpF4Ttx2KEOSrmW7Rz4g4Q==" saltValue="EJCr4elWFUlH7HjkPTuPKB5VFujAOac48StldgH6WteM9/ZI2EGxVELPkB0ITTDC+kLMbKhsGOacBRov9H+oWQ==" spinCount="100000" sheet="1" objects="1" scenarios="1" formatColumns="0" formatRows="0" autoFilter="0"/>
  <autoFilter ref="C117:K131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1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1"/>
      <c r="M2" s="251"/>
      <c r="N2" s="251"/>
      <c r="O2" s="251"/>
      <c r="P2" s="251"/>
      <c r="Q2" s="251"/>
      <c r="R2" s="251"/>
      <c r="S2" s="251"/>
      <c r="T2" s="251"/>
      <c r="U2" s="251"/>
      <c r="V2" s="251"/>
      <c r="AT2" s="17" t="s">
        <v>93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87</v>
      </c>
    </row>
    <row r="4" spans="1:46" s="1" customFormat="1" ht="24.95" customHeight="1">
      <c r="B4" s="20"/>
      <c r="D4" s="110" t="s">
        <v>103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15</v>
      </c>
      <c r="L6" s="20"/>
    </row>
    <row r="7" spans="1:46" s="1" customFormat="1" ht="16.5" customHeight="1">
      <c r="B7" s="20"/>
      <c r="E7" s="295" t="str">
        <f>'Rekapitulace stavby'!K6</f>
        <v>Janovský mokřad - vodní plochy, terénní úpravy</v>
      </c>
      <c r="F7" s="296"/>
      <c r="G7" s="296"/>
      <c r="H7" s="296"/>
      <c r="L7" s="20"/>
    </row>
    <row r="8" spans="1:46" s="2" customFormat="1" ht="12" customHeight="1">
      <c r="A8" s="34"/>
      <c r="B8" s="39"/>
      <c r="C8" s="34"/>
      <c r="D8" s="112" t="s">
        <v>104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97" t="s">
        <v>481</v>
      </c>
      <c r="F9" s="298"/>
      <c r="G9" s="298"/>
      <c r="H9" s="298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17</v>
      </c>
      <c r="E11" s="34"/>
      <c r="F11" s="113" t="s">
        <v>1</v>
      </c>
      <c r="G11" s="34"/>
      <c r="H11" s="34"/>
      <c r="I11" s="112" t="s">
        <v>18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19</v>
      </c>
      <c r="E12" s="34"/>
      <c r="F12" s="113" t="s">
        <v>20</v>
      </c>
      <c r="G12" s="34"/>
      <c r="H12" s="34"/>
      <c r="I12" s="112" t="s">
        <v>21</v>
      </c>
      <c r="J12" s="114" t="str">
        <f>'Rekapitulace stavby'!AN8</f>
        <v>15. 8. 2022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23</v>
      </c>
      <c r="E14" s="34"/>
      <c r="F14" s="34"/>
      <c r="G14" s="34"/>
      <c r="H14" s="34"/>
      <c r="I14" s="112" t="s">
        <v>24</v>
      </c>
      <c r="J14" s="113" t="s">
        <v>25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">
        <v>26</v>
      </c>
      <c r="F15" s="34"/>
      <c r="G15" s="34"/>
      <c r="H15" s="34"/>
      <c r="I15" s="112" t="s">
        <v>27</v>
      </c>
      <c r="J15" s="113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28</v>
      </c>
      <c r="E17" s="34"/>
      <c r="F17" s="34"/>
      <c r="G17" s="34"/>
      <c r="H17" s="34"/>
      <c r="I17" s="112" t="s">
        <v>24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299" t="str">
        <f>'Rekapitulace stavby'!E14</f>
        <v>Vyplň údaj</v>
      </c>
      <c r="F18" s="300"/>
      <c r="G18" s="300"/>
      <c r="H18" s="300"/>
      <c r="I18" s="112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30</v>
      </c>
      <c r="E20" s="34"/>
      <c r="F20" s="34"/>
      <c r="G20" s="34"/>
      <c r="H20" s="34"/>
      <c r="I20" s="112" t="s">
        <v>24</v>
      </c>
      <c r="J20" s="113" t="s">
        <v>31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">
        <v>32</v>
      </c>
      <c r="F21" s="34"/>
      <c r="G21" s="34"/>
      <c r="H21" s="34"/>
      <c r="I21" s="112" t="s">
        <v>27</v>
      </c>
      <c r="J21" s="113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34</v>
      </c>
      <c r="E23" s="34"/>
      <c r="F23" s="34"/>
      <c r="G23" s="34"/>
      <c r="H23" s="34"/>
      <c r="I23" s="112" t="s">
        <v>24</v>
      </c>
      <c r="J23" s="113" t="s">
        <v>31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">
        <v>35</v>
      </c>
      <c r="F24" s="34"/>
      <c r="G24" s="34"/>
      <c r="H24" s="34"/>
      <c r="I24" s="112" t="s">
        <v>27</v>
      </c>
      <c r="J24" s="113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36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301" t="s">
        <v>1</v>
      </c>
      <c r="F27" s="301"/>
      <c r="G27" s="301"/>
      <c r="H27" s="301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37</v>
      </c>
      <c r="E30" s="34"/>
      <c r="F30" s="34"/>
      <c r="G30" s="34"/>
      <c r="H30" s="34"/>
      <c r="I30" s="34"/>
      <c r="J30" s="120">
        <f>ROUND(J118,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39</v>
      </c>
      <c r="G32" s="34"/>
      <c r="H32" s="34"/>
      <c r="I32" s="121" t="s">
        <v>38</v>
      </c>
      <c r="J32" s="121" t="s">
        <v>40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41</v>
      </c>
      <c r="E33" s="112" t="s">
        <v>42</v>
      </c>
      <c r="F33" s="123">
        <f>ROUND((SUM(BE118:BE130)),  2)</f>
        <v>0</v>
      </c>
      <c r="G33" s="34"/>
      <c r="H33" s="34"/>
      <c r="I33" s="124">
        <v>0.21</v>
      </c>
      <c r="J33" s="123">
        <f>ROUND(((SUM(BE118:BE130))*I33),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43</v>
      </c>
      <c r="F34" s="123">
        <f>ROUND((SUM(BF118:BF130)),  2)</f>
        <v>0</v>
      </c>
      <c r="G34" s="34"/>
      <c r="H34" s="34"/>
      <c r="I34" s="124">
        <v>0.15</v>
      </c>
      <c r="J34" s="123">
        <f>ROUND(((SUM(BF118:BF130))*I34),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44</v>
      </c>
      <c r="F35" s="123">
        <f>ROUND((SUM(BG118:BG130)),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45</v>
      </c>
      <c r="F36" s="123">
        <f>ROUND((SUM(BH118:BH130)),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46</v>
      </c>
      <c r="F37" s="123">
        <f>ROUND((SUM(BI118:BI130)),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47</v>
      </c>
      <c r="E39" s="127"/>
      <c r="F39" s="127"/>
      <c r="G39" s="128" t="s">
        <v>48</v>
      </c>
      <c r="H39" s="129" t="s">
        <v>49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50</v>
      </c>
      <c r="E50" s="133"/>
      <c r="F50" s="133"/>
      <c r="G50" s="132" t="s">
        <v>51</v>
      </c>
      <c r="H50" s="133"/>
      <c r="I50" s="133"/>
      <c r="J50" s="133"/>
      <c r="K50" s="133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34" t="s">
        <v>52</v>
      </c>
      <c r="E61" s="135"/>
      <c r="F61" s="136" t="s">
        <v>53</v>
      </c>
      <c r="G61" s="134" t="s">
        <v>52</v>
      </c>
      <c r="H61" s="135"/>
      <c r="I61" s="135"/>
      <c r="J61" s="137" t="s">
        <v>53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32" t="s">
        <v>54</v>
      </c>
      <c r="E65" s="138"/>
      <c r="F65" s="138"/>
      <c r="G65" s="132" t="s">
        <v>55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34" t="s">
        <v>52</v>
      </c>
      <c r="E76" s="135"/>
      <c r="F76" s="136" t="s">
        <v>53</v>
      </c>
      <c r="G76" s="134" t="s">
        <v>52</v>
      </c>
      <c r="H76" s="135"/>
      <c r="I76" s="135"/>
      <c r="J76" s="137" t="s">
        <v>53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106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15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293" t="str">
        <f>E7</f>
        <v>Janovský mokřad - vodní plochy, terénní úpravy</v>
      </c>
      <c r="F85" s="294"/>
      <c r="G85" s="294"/>
      <c r="H85" s="294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104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81" t="str">
        <f>E9</f>
        <v>03 - SO 03 TŮŇ 1</v>
      </c>
      <c r="F87" s="292"/>
      <c r="G87" s="292"/>
      <c r="H87" s="292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19</v>
      </c>
      <c r="D89" s="36"/>
      <c r="E89" s="36"/>
      <c r="F89" s="27" t="str">
        <f>F12</f>
        <v>Janovský mokřad</v>
      </c>
      <c r="G89" s="36"/>
      <c r="H89" s="36"/>
      <c r="I89" s="29" t="s">
        <v>21</v>
      </c>
      <c r="J89" s="66" t="str">
        <f>IF(J12="","",J12)</f>
        <v>15. 8. 2022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23</v>
      </c>
      <c r="D91" s="36"/>
      <c r="E91" s="36"/>
      <c r="F91" s="27" t="str">
        <f>E15</f>
        <v>Plzeňský kraj</v>
      </c>
      <c r="G91" s="36"/>
      <c r="H91" s="36"/>
      <c r="I91" s="29" t="s">
        <v>30</v>
      </c>
      <c r="J91" s="32" t="str">
        <f>E21</f>
        <v>Ing. Jiří Tägl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25.7" customHeight="1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29" t="s">
        <v>34</v>
      </c>
      <c r="J92" s="32" t="str">
        <f>E24</f>
        <v>Projektová kancelář, Ing. Jiří Tägl s.r.o.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107</v>
      </c>
      <c r="D94" s="144"/>
      <c r="E94" s="144"/>
      <c r="F94" s="144"/>
      <c r="G94" s="144"/>
      <c r="H94" s="144"/>
      <c r="I94" s="144"/>
      <c r="J94" s="145" t="s">
        <v>108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109</v>
      </c>
      <c r="D96" s="36"/>
      <c r="E96" s="36"/>
      <c r="F96" s="36"/>
      <c r="G96" s="36"/>
      <c r="H96" s="36"/>
      <c r="I96" s="36"/>
      <c r="J96" s="84">
        <f>J118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110</v>
      </c>
    </row>
    <row r="97" spans="1:31" s="9" customFormat="1" ht="24.95" customHeight="1">
      <c r="B97" s="147"/>
      <c r="C97" s="148"/>
      <c r="D97" s="149" t="s">
        <v>111</v>
      </c>
      <c r="E97" s="150"/>
      <c r="F97" s="150"/>
      <c r="G97" s="150"/>
      <c r="H97" s="150"/>
      <c r="I97" s="150"/>
      <c r="J97" s="151">
        <f>J119</f>
        <v>0</v>
      </c>
      <c r="K97" s="148"/>
      <c r="L97" s="152"/>
    </row>
    <row r="98" spans="1:31" s="10" customFormat="1" ht="19.899999999999999" customHeight="1">
      <c r="B98" s="153"/>
      <c r="C98" s="154"/>
      <c r="D98" s="155" t="s">
        <v>112</v>
      </c>
      <c r="E98" s="156"/>
      <c r="F98" s="156"/>
      <c r="G98" s="156"/>
      <c r="H98" s="156"/>
      <c r="I98" s="156"/>
      <c r="J98" s="157">
        <f>J120</f>
        <v>0</v>
      </c>
      <c r="K98" s="154"/>
      <c r="L98" s="158"/>
    </row>
    <row r="99" spans="1:31" s="2" customFormat="1" ht="21.75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pans="1:31" s="2" customFormat="1" ht="6.95" customHeight="1">
      <c r="A100" s="34"/>
      <c r="B100" s="54"/>
      <c r="C100" s="55"/>
      <c r="D100" s="55"/>
      <c r="E100" s="55"/>
      <c r="F100" s="55"/>
      <c r="G100" s="55"/>
      <c r="H100" s="55"/>
      <c r="I100" s="55"/>
      <c r="J100" s="55"/>
      <c r="K100" s="55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pans="1:31" s="2" customFormat="1" ht="6.95" customHeight="1">
      <c r="A104" s="34"/>
      <c r="B104" s="56"/>
      <c r="C104" s="57"/>
      <c r="D104" s="57"/>
      <c r="E104" s="57"/>
      <c r="F104" s="57"/>
      <c r="G104" s="57"/>
      <c r="H104" s="57"/>
      <c r="I104" s="57"/>
      <c r="J104" s="57"/>
      <c r="K104" s="57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31" s="2" customFormat="1" ht="24.95" customHeight="1">
      <c r="A105" s="34"/>
      <c r="B105" s="35"/>
      <c r="C105" s="23" t="s">
        <v>119</v>
      </c>
      <c r="D105" s="36"/>
      <c r="E105" s="36"/>
      <c r="F105" s="36"/>
      <c r="G105" s="36"/>
      <c r="H105" s="36"/>
      <c r="I105" s="36"/>
      <c r="J105" s="36"/>
      <c r="K105" s="36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6.95" customHeight="1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12" customHeight="1">
      <c r="A107" s="34"/>
      <c r="B107" s="35"/>
      <c r="C107" s="29" t="s">
        <v>15</v>
      </c>
      <c r="D107" s="36"/>
      <c r="E107" s="36"/>
      <c r="F107" s="36"/>
      <c r="G107" s="36"/>
      <c r="H107" s="36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16.5" customHeight="1">
      <c r="A108" s="34"/>
      <c r="B108" s="35"/>
      <c r="C108" s="36"/>
      <c r="D108" s="36"/>
      <c r="E108" s="293" t="str">
        <f>E7</f>
        <v>Janovský mokřad - vodní plochy, terénní úpravy</v>
      </c>
      <c r="F108" s="294"/>
      <c r="G108" s="294"/>
      <c r="H108" s="294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2" customHeight="1">
      <c r="A109" s="34"/>
      <c r="B109" s="35"/>
      <c r="C109" s="29" t="s">
        <v>104</v>
      </c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6.5" customHeight="1">
      <c r="A110" s="34"/>
      <c r="B110" s="35"/>
      <c r="C110" s="36"/>
      <c r="D110" s="36"/>
      <c r="E110" s="281" t="str">
        <f>E9</f>
        <v>03 - SO 03 TŮŇ 1</v>
      </c>
      <c r="F110" s="292"/>
      <c r="G110" s="292"/>
      <c r="H110" s="292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6.95" customHeight="1">
      <c r="A111" s="34"/>
      <c r="B111" s="35"/>
      <c r="C111" s="36"/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2" customHeight="1">
      <c r="A112" s="34"/>
      <c r="B112" s="35"/>
      <c r="C112" s="29" t="s">
        <v>19</v>
      </c>
      <c r="D112" s="36"/>
      <c r="E112" s="36"/>
      <c r="F112" s="27" t="str">
        <f>F12</f>
        <v>Janovský mokřad</v>
      </c>
      <c r="G112" s="36"/>
      <c r="H112" s="36"/>
      <c r="I112" s="29" t="s">
        <v>21</v>
      </c>
      <c r="J112" s="66" t="str">
        <f>IF(J12="","",J12)</f>
        <v>15. 8. 2022</v>
      </c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6.95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5.2" customHeight="1">
      <c r="A114" s="34"/>
      <c r="B114" s="35"/>
      <c r="C114" s="29" t="s">
        <v>23</v>
      </c>
      <c r="D114" s="36"/>
      <c r="E114" s="36"/>
      <c r="F114" s="27" t="str">
        <f>E15</f>
        <v>Plzeňský kraj</v>
      </c>
      <c r="G114" s="36"/>
      <c r="H114" s="36"/>
      <c r="I114" s="29" t="s">
        <v>30</v>
      </c>
      <c r="J114" s="32" t="str">
        <f>E21</f>
        <v>Ing. Jiří Tägl</v>
      </c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25.7" customHeight="1">
      <c r="A115" s="34"/>
      <c r="B115" s="35"/>
      <c r="C115" s="29" t="s">
        <v>28</v>
      </c>
      <c r="D115" s="36"/>
      <c r="E115" s="36"/>
      <c r="F115" s="27" t="str">
        <f>IF(E18="","",E18)</f>
        <v>Vyplň údaj</v>
      </c>
      <c r="G115" s="36"/>
      <c r="H115" s="36"/>
      <c r="I115" s="29" t="s">
        <v>34</v>
      </c>
      <c r="J115" s="32" t="str">
        <f>E24</f>
        <v>Projektová kancelář, Ing. Jiří Tägl s.r.o.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0.35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11" customFormat="1" ht="29.25" customHeight="1">
      <c r="A117" s="159"/>
      <c r="B117" s="160"/>
      <c r="C117" s="161" t="s">
        <v>120</v>
      </c>
      <c r="D117" s="162" t="s">
        <v>62</v>
      </c>
      <c r="E117" s="162" t="s">
        <v>58</v>
      </c>
      <c r="F117" s="162" t="s">
        <v>59</v>
      </c>
      <c r="G117" s="162" t="s">
        <v>121</v>
      </c>
      <c r="H117" s="162" t="s">
        <v>122</v>
      </c>
      <c r="I117" s="162" t="s">
        <v>123</v>
      </c>
      <c r="J117" s="162" t="s">
        <v>108</v>
      </c>
      <c r="K117" s="163" t="s">
        <v>124</v>
      </c>
      <c r="L117" s="164"/>
      <c r="M117" s="75" t="s">
        <v>1</v>
      </c>
      <c r="N117" s="76" t="s">
        <v>41</v>
      </c>
      <c r="O117" s="76" t="s">
        <v>125</v>
      </c>
      <c r="P117" s="76" t="s">
        <v>126</v>
      </c>
      <c r="Q117" s="76" t="s">
        <v>127</v>
      </c>
      <c r="R117" s="76" t="s">
        <v>128</v>
      </c>
      <c r="S117" s="76" t="s">
        <v>129</v>
      </c>
      <c r="T117" s="77" t="s">
        <v>130</v>
      </c>
      <c r="U117" s="159"/>
      <c r="V117" s="159"/>
      <c r="W117" s="159"/>
      <c r="X117" s="159"/>
      <c r="Y117" s="159"/>
      <c r="Z117" s="159"/>
      <c r="AA117" s="159"/>
      <c r="AB117" s="159"/>
      <c r="AC117" s="159"/>
      <c r="AD117" s="159"/>
      <c r="AE117" s="159"/>
    </row>
    <row r="118" spans="1:65" s="2" customFormat="1" ht="22.9" customHeight="1">
      <c r="A118" s="34"/>
      <c r="B118" s="35"/>
      <c r="C118" s="82" t="s">
        <v>131</v>
      </c>
      <c r="D118" s="36"/>
      <c r="E118" s="36"/>
      <c r="F118" s="36"/>
      <c r="G118" s="36"/>
      <c r="H118" s="36"/>
      <c r="I118" s="36"/>
      <c r="J118" s="165">
        <f>BK118</f>
        <v>0</v>
      </c>
      <c r="K118" s="36"/>
      <c r="L118" s="39"/>
      <c r="M118" s="78"/>
      <c r="N118" s="166"/>
      <c r="O118" s="79"/>
      <c r="P118" s="167">
        <f>P119</f>
        <v>0</v>
      </c>
      <c r="Q118" s="79"/>
      <c r="R118" s="167">
        <f>R119</f>
        <v>0</v>
      </c>
      <c r="S118" s="79"/>
      <c r="T118" s="168">
        <f>T119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7" t="s">
        <v>76</v>
      </c>
      <c r="AU118" s="17" t="s">
        <v>110</v>
      </c>
      <c r="BK118" s="169">
        <f>BK119</f>
        <v>0</v>
      </c>
    </row>
    <row r="119" spans="1:65" s="12" customFormat="1" ht="25.9" customHeight="1">
      <c r="B119" s="170"/>
      <c r="C119" s="171"/>
      <c r="D119" s="172" t="s">
        <v>76</v>
      </c>
      <c r="E119" s="173" t="s">
        <v>132</v>
      </c>
      <c r="F119" s="173" t="s">
        <v>133</v>
      </c>
      <c r="G119" s="171"/>
      <c r="H119" s="171"/>
      <c r="I119" s="174"/>
      <c r="J119" s="175">
        <f>BK119</f>
        <v>0</v>
      </c>
      <c r="K119" s="171"/>
      <c r="L119" s="176"/>
      <c r="M119" s="177"/>
      <c r="N119" s="178"/>
      <c r="O119" s="178"/>
      <c r="P119" s="179">
        <f>P120</f>
        <v>0</v>
      </c>
      <c r="Q119" s="178"/>
      <c r="R119" s="179">
        <f>R120</f>
        <v>0</v>
      </c>
      <c r="S119" s="178"/>
      <c r="T119" s="180">
        <f>T120</f>
        <v>0</v>
      </c>
      <c r="AR119" s="181" t="s">
        <v>85</v>
      </c>
      <c r="AT119" s="182" t="s">
        <v>76</v>
      </c>
      <c r="AU119" s="182" t="s">
        <v>77</v>
      </c>
      <c r="AY119" s="181" t="s">
        <v>134</v>
      </c>
      <c r="BK119" s="183">
        <f>BK120</f>
        <v>0</v>
      </c>
    </row>
    <row r="120" spans="1:65" s="12" customFormat="1" ht="22.9" customHeight="1">
      <c r="B120" s="170"/>
      <c r="C120" s="171"/>
      <c r="D120" s="172" t="s">
        <v>76</v>
      </c>
      <c r="E120" s="184" t="s">
        <v>85</v>
      </c>
      <c r="F120" s="184" t="s">
        <v>135</v>
      </c>
      <c r="G120" s="171"/>
      <c r="H120" s="171"/>
      <c r="I120" s="174"/>
      <c r="J120" s="185">
        <f>BK120</f>
        <v>0</v>
      </c>
      <c r="K120" s="171"/>
      <c r="L120" s="176"/>
      <c r="M120" s="177"/>
      <c r="N120" s="178"/>
      <c r="O120" s="178"/>
      <c r="P120" s="179">
        <f>SUM(P121:P130)</f>
        <v>0</v>
      </c>
      <c r="Q120" s="178"/>
      <c r="R120" s="179">
        <f>SUM(R121:R130)</f>
        <v>0</v>
      </c>
      <c r="S120" s="178"/>
      <c r="T120" s="180">
        <f>SUM(T121:T130)</f>
        <v>0</v>
      </c>
      <c r="AR120" s="181" t="s">
        <v>85</v>
      </c>
      <c r="AT120" s="182" t="s">
        <v>76</v>
      </c>
      <c r="AU120" s="182" t="s">
        <v>85</v>
      </c>
      <c r="AY120" s="181" t="s">
        <v>134</v>
      </c>
      <c r="BK120" s="183">
        <f>SUM(BK121:BK130)</f>
        <v>0</v>
      </c>
    </row>
    <row r="121" spans="1:65" s="2" customFormat="1" ht="21.75" customHeight="1">
      <c r="A121" s="34"/>
      <c r="B121" s="35"/>
      <c r="C121" s="186" t="s">
        <v>85</v>
      </c>
      <c r="D121" s="186" t="s">
        <v>136</v>
      </c>
      <c r="E121" s="187" t="s">
        <v>482</v>
      </c>
      <c r="F121" s="188" t="s">
        <v>483</v>
      </c>
      <c r="G121" s="189" t="s">
        <v>155</v>
      </c>
      <c r="H121" s="190">
        <v>3600</v>
      </c>
      <c r="I121" s="191"/>
      <c r="J121" s="190">
        <f>ROUND(I121*H121,2)</f>
        <v>0</v>
      </c>
      <c r="K121" s="188" t="s">
        <v>140</v>
      </c>
      <c r="L121" s="39"/>
      <c r="M121" s="192" t="s">
        <v>1</v>
      </c>
      <c r="N121" s="193" t="s">
        <v>42</v>
      </c>
      <c r="O121" s="71"/>
      <c r="P121" s="194">
        <f>O121*H121</f>
        <v>0</v>
      </c>
      <c r="Q121" s="194">
        <v>0</v>
      </c>
      <c r="R121" s="194">
        <f>Q121*H121</f>
        <v>0</v>
      </c>
      <c r="S121" s="194">
        <v>0</v>
      </c>
      <c r="T121" s="195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96" t="s">
        <v>141</v>
      </c>
      <c r="AT121" s="196" t="s">
        <v>136</v>
      </c>
      <c r="AU121" s="196" t="s">
        <v>87</v>
      </c>
      <c r="AY121" s="17" t="s">
        <v>134</v>
      </c>
      <c r="BE121" s="197">
        <f>IF(N121="základní",J121,0)</f>
        <v>0</v>
      </c>
      <c r="BF121" s="197">
        <f>IF(N121="snížená",J121,0)</f>
        <v>0</v>
      </c>
      <c r="BG121" s="197">
        <f>IF(N121="zákl. přenesená",J121,0)</f>
        <v>0</v>
      </c>
      <c r="BH121" s="197">
        <f>IF(N121="sníž. přenesená",J121,0)</f>
        <v>0</v>
      </c>
      <c r="BI121" s="197">
        <f>IF(N121="nulová",J121,0)</f>
        <v>0</v>
      </c>
      <c r="BJ121" s="17" t="s">
        <v>85</v>
      </c>
      <c r="BK121" s="197">
        <f>ROUND(I121*H121,2)</f>
        <v>0</v>
      </c>
      <c r="BL121" s="17" t="s">
        <v>141</v>
      </c>
      <c r="BM121" s="196" t="s">
        <v>484</v>
      </c>
    </row>
    <row r="122" spans="1:65" s="2" customFormat="1">
      <c r="A122" s="34"/>
      <c r="B122" s="35"/>
      <c r="C122" s="36"/>
      <c r="D122" s="198" t="s">
        <v>143</v>
      </c>
      <c r="E122" s="36"/>
      <c r="F122" s="199" t="s">
        <v>485</v>
      </c>
      <c r="G122" s="36"/>
      <c r="H122" s="36"/>
      <c r="I122" s="200"/>
      <c r="J122" s="36"/>
      <c r="K122" s="36"/>
      <c r="L122" s="39"/>
      <c r="M122" s="201"/>
      <c r="N122" s="202"/>
      <c r="O122" s="71"/>
      <c r="P122" s="71"/>
      <c r="Q122" s="71"/>
      <c r="R122" s="71"/>
      <c r="S122" s="71"/>
      <c r="T122" s="72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7" t="s">
        <v>143</v>
      </c>
      <c r="AU122" s="17" t="s">
        <v>87</v>
      </c>
    </row>
    <row r="123" spans="1:65" s="2" customFormat="1" ht="21.75" customHeight="1">
      <c r="A123" s="34"/>
      <c r="B123" s="35"/>
      <c r="C123" s="186" t="s">
        <v>87</v>
      </c>
      <c r="D123" s="186" t="s">
        <v>136</v>
      </c>
      <c r="E123" s="187" t="s">
        <v>486</v>
      </c>
      <c r="F123" s="188" t="s">
        <v>487</v>
      </c>
      <c r="G123" s="189" t="s">
        <v>155</v>
      </c>
      <c r="H123" s="190">
        <v>3600</v>
      </c>
      <c r="I123" s="191"/>
      <c r="J123" s="190">
        <f>ROUND(I123*H123,2)</f>
        <v>0</v>
      </c>
      <c r="K123" s="188" t="s">
        <v>140</v>
      </c>
      <c r="L123" s="39"/>
      <c r="M123" s="192" t="s">
        <v>1</v>
      </c>
      <c r="N123" s="193" t="s">
        <v>42</v>
      </c>
      <c r="O123" s="71"/>
      <c r="P123" s="194">
        <f>O123*H123</f>
        <v>0</v>
      </c>
      <c r="Q123" s="194">
        <v>0</v>
      </c>
      <c r="R123" s="194">
        <f>Q123*H123</f>
        <v>0</v>
      </c>
      <c r="S123" s="194">
        <v>0</v>
      </c>
      <c r="T123" s="195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96" t="s">
        <v>141</v>
      </c>
      <c r="AT123" s="196" t="s">
        <v>136</v>
      </c>
      <c r="AU123" s="196" t="s">
        <v>87</v>
      </c>
      <c r="AY123" s="17" t="s">
        <v>134</v>
      </c>
      <c r="BE123" s="197">
        <f>IF(N123="základní",J123,0)</f>
        <v>0</v>
      </c>
      <c r="BF123" s="197">
        <f>IF(N123="snížená",J123,0)</f>
        <v>0</v>
      </c>
      <c r="BG123" s="197">
        <f>IF(N123="zákl. přenesená",J123,0)</f>
        <v>0</v>
      </c>
      <c r="BH123" s="197">
        <f>IF(N123="sníž. přenesená",J123,0)</f>
        <v>0</v>
      </c>
      <c r="BI123" s="197">
        <f>IF(N123="nulová",J123,0)</f>
        <v>0</v>
      </c>
      <c r="BJ123" s="17" t="s">
        <v>85</v>
      </c>
      <c r="BK123" s="197">
        <f>ROUND(I123*H123,2)</f>
        <v>0</v>
      </c>
      <c r="BL123" s="17" t="s">
        <v>141</v>
      </c>
      <c r="BM123" s="196" t="s">
        <v>488</v>
      </c>
    </row>
    <row r="124" spans="1:65" s="2" customFormat="1" ht="19.5">
      <c r="A124" s="34"/>
      <c r="B124" s="35"/>
      <c r="C124" s="36"/>
      <c r="D124" s="198" t="s">
        <v>143</v>
      </c>
      <c r="E124" s="36"/>
      <c r="F124" s="199" t="s">
        <v>489</v>
      </c>
      <c r="G124" s="36"/>
      <c r="H124" s="36"/>
      <c r="I124" s="200"/>
      <c r="J124" s="36"/>
      <c r="K124" s="36"/>
      <c r="L124" s="39"/>
      <c r="M124" s="201"/>
      <c r="N124" s="202"/>
      <c r="O124" s="71"/>
      <c r="P124" s="71"/>
      <c r="Q124" s="71"/>
      <c r="R124" s="71"/>
      <c r="S124" s="71"/>
      <c r="T124" s="72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7" t="s">
        <v>143</v>
      </c>
      <c r="AU124" s="17" t="s">
        <v>87</v>
      </c>
    </row>
    <row r="125" spans="1:65" s="14" customFormat="1">
      <c r="B125" s="213"/>
      <c r="C125" s="214"/>
      <c r="D125" s="198" t="s">
        <v>145</v>
      </c>
      <c r="E125" s="215" t="s">
        <v>1</v>
      </c>
      <c r="F125" s="216" t="s">
        <v>490</v>
      </c>
      <c r="G125" s="214"/>
      <c r="H125" s="217">
        <v>3600</v>
      </c>
      <c r="I125" s="218"/>
      <c r="J125" s="214"/>
      <c r="K125" s="214"/>
      <c r="L125" s="219"/>
      <c r="M125" s="220"/>
      <c r="N125" s="221"/>
      <c r="O125" s="221"/>
      <c r="P125" s="221"/>
      <c r="Q125" s="221"/>
      <c r="R125" s="221"/>
      <c r="S125" s="221"/>
      <c r="T125" s="222"/>
      <c r="AT125" s="223" t="s">
        <v>145</v>
      </c>
      <c r="AU125" s="223" t="s">
        <v>87</v>
      </c>
      <c r="AV125" s="14" t="s">
        <v>87</v>
      </c>
      <c r="AW125" s="14" t="s">
        <v>33</v>
      </c>
      <c r="AX125" s="14" t="s">
        <v>85</v>
      </c>
      <c r="AY125" s="223" t="s">
        <v>134</v>
      </c>
    </row>
    <row r="126" spans="1:65" s="2" customFormat="1" ht="16.5" customHeight="1">
      <c r="A126" s="34"/>
      <c r="B126" s="35"/>
      <c r="C126" s="186" t="s">
        <v>152</v>
      </c>
      <c r="D126" s="186" t="s">
        <v>136</v>
      </c>
      <c r="E126" s="187" t="s">
        <v>491</v>
      </c>
      <c r="F126" s="188" t="s">
        <v>492</v>
      </c>
      <c r="G126" s="189" t="s">
        <v>155</v>
      </c>
      <c r="H126" s="190">
        <v>3600</v>
      </c>
      <c r="I126" s="191"/>
      <c r="J126" s="190">
        <f>ROUND(I126*H126,2)</f>
        <v>0</v>
      </c>
      <c r="K126" s="188" t="s">
        <v>140</v>
      </c>
      <c r="L126" s="39"/>
      <c r="M126" s="192" t="s">
        <v>1</v>
      </c>
      <c r="N126" s="193" t="s">
        <v>42</v>
      </c>
      <c r="O126" s="71"/>
      <c r="P126" s="194">
        <f>O126*H126</f>
        <v>0</v>
      </c>
      <c r="Q126" s="194">
        <v>0</v>
      </c>
      <c r="R126" s="194">
        <f>Q126*H126</f>
        <v>0</v>
      </c>
      <c r="S126" s="194">
        <v>0</v>
      </c>
      <c r="T126" s="195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96" t="s">
        <v>141</v>
      </c>
      <c r="AT126" s="196" t="s">
        <v>136</v>
      </c>
      <c r="AU126" s="196" t="s">
        <v>87</v>
      </c>
      <c r="AY126" s="17" t="s">
        <v>134</v>
      </c>
      <c r="BE126" s="197">
        <f>IF(N126="základní",J126,0)</f>
        <v>0</v>
      </c>
      <c r="BF126" s="197">
        <f>IF(N126="snížená",J126,0)</f>
        <v>0</v>
      </c>
      <c r="BG126" s="197">
        <f>IF(N126="zákl. přenesená",J126,0)</f>
        <v>0</v>
      </c>
      <c r="BH126" s="197">
        <f>IF(N126="sníž. přenesená",J126,0)</f>
        <v>0</v>
      </c>
      <c r="BI126" s="197">
        <f>IF(N126="nulová",J126,0)</f>
        <v>0</v>
      </c>
      <c r="BJ126" s="17" t="s">
        <v>85</v>
      </c>
      <c r="BK126" s="197">
        <f>ROUND(I126*H126,2)</f>
        <v>0</v>
      </c>
      <c r="BL126" s="17" t="s">
        <v>141</v>
      </c>
      <c r="BM126" s="196" t="s">
        <v>493</v>
      </c>
    </row>
    <row r="127" spans="1:65" s="2" customFormat="1" ht="19.5">
      <c r="A127" s="34"/>
      <c r="B127" s="35"/>
      <c r="C127" s="36"/>
      <c r="D127" s="198" t="s">
        <v>143</v>
      </c>
      <c r="E127" s="36"/>
      <c r="F127" s="199" t="s">
        <v>494</v>
      </c>
      <c r="G127" s="36"/>
      <c r="H127" s="36"/>
      <c r="I127" s="200"/>
      <c r="J127" s="36"/>
      <c r="K127" s="36"/>
      <c r="L127" s="39"/>
      <c r="M127" s="201"/>
      <c r="N127" s="202"/>
      <c r="O127" s="71"/>
      <c r="P127" s="71"/>
      <c r="Q127" s="71"/>
      <c r="R127" s="71"/>
      <c r="S127" s="71"/>
      <c r="T127" s="72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143</v>
      </c>
      <c r="AU127" s="17" t="s">
        <v>87</v>
      </c>
    </row>
    <row r="128" spans="1:65" s="2" customFormat="1" ht="16.5" customHeight="1">
      <c r="A128" s="34"/>
      <c r="B128" s="35"/>
      <c r="C128" s="186" t="s">
        <v>141</v>
      </c>
      <c r="D128" s="186" t="s">
        <v>136</v>
      </c>
      <c r="E128" s="187" t="s">
        <v>212</v>
      </c>
      <c r="F128" s="188" t="s">
        <v>213</v>
      </c>
      <c r="G128" s="189" t="s">
        <v>190</v>
      </c>
      <c r="H128" s="190">
        <v>4155</v>
      </c>
      <c r="I128" s="191"/>
      <c r="J128" s="190">
        <f>ROUND(I128*H128,2)</f>
        <v>0</v>
      </c>
      <c r="K128" s="188" t="s">
        <v>140</v>
      </c>
      <c r="L128" s="39"/>
      <c r="M128" s="192" t="s">
        <v>1</v>
      </c>
      <c r="N128" s="193" t="s">
        <v>42</v>
      </c>
      <c r="O128" s="71"/>
      <c r="P128" s="194">
        <f>O128*H128</f>
        <v>0</v>
      </c>
      <c r="Q128" s="194">
        <v>0</v>
      </c>
      <c r="R128" s="194">
        <f>Q128*H128</f>
        <v>0</v>
      </c>
      <c r="S128" s="194">
        <v>0</v>
      </c>
      <c r="T128" s="195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96" t="s">
        <v>141</v>
      </c>
      <c r="AT128" s="196" t="s">
        <v>136</v>
      </c>
      <c r="AU128" s="196" t="s">
        <v>87</v>
      </c>
      <c r="AY128" s="17" t="s">
        <v>134</v>
      </c>
      <c r="BE128" s="197">
        <f>IF(N128="základní",J128,0)</f>
        <v>0</v>
      </c>
      <c r="BF128" s="197">
        <f>IF(N128="snížená",J128,0)</f>
        <v>0</v>
      </c>
      <c r="BG128" s="197">
        <f>IF(N128="zákl. přenesená",J128,0)</f>
        <v>0</v>
      </c>
      <c r="BH128" s="197">
        <f>IF(N128="sníž. přenesená",J128,0)</f>
        <v>0</v>
      </c>
      <c r="BI128" s="197">
        <f>IF(N128="nulová",J128,0)</f>
        <v>0</v>
      </c>
      <c r="BJ128" s="17" t="s">
        <v>85</v>
      </c>
      <c r="BK128" s="197">
        <f>ROUND(I128*H128,2)</f>
        <v>0</v>
      </c>
      <c r="BL128" s="17" t="s">
        <v>141</v>
      </c>
      <c r="BM128" s="196" t="s">
        <v>495</v>
      </c>
    </row>
    <row r="129" spans="1:51" s="2" customFormat="1">
      <c r="A129" s="34"/>
      <c r="B129" s="35"/>
      <c r="C129" s="36"/>
      <c r="D129" s="198" t="s">
        <v>143</v>
      </c>
      <c r="E129" s="36"/>
      <c r="F129" s="199" t="s">
        <v>215</v>
      </c>
      <c r="G129" s="36"/>
      <c r="H129" s="36"/>
      <c r="I129" s="200"/>
      <c r="J129" s="36"/>
      <c r="K129" s="36"/>
      <c r="L129" s="39"/>
      <c r="M129" s="201"/>
      <c r="N129" s="202"/>
      <c r="O129" s="71"/>
      <c r="P129" s="71"/>
      <c r="Q129" s="71"/>
      <c r="R129" s="71"/>
      <c r="S129" s="71"/>
      <c r="T129" s="72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7" t="s">
        <v>143</v>
      </c>
      <c r="AU129" s="17" t="s">
        <v>87</v>
      </c>
    </row>
    <row r="130" spans="1:51" s="14" customFormat="1">
      <c r="B130" s="213"/>
      <c r="C130" s="214"/>
      <c r="D130" s="198" t="s">
        <v>145</v>
      </c>
      <c r="E130" s="215" t="s">
        <v>1</v>
      </c>
      <c r="F130" s="216" t="s">
        <v>496</v>
      </c>
      <c r="G130" s="214"/>
      <c r="H130" s="217">
        <v>4155</v>
      </c>
      <c r="I130" s="218"/>
      <c r="J130" s="214"/>
      <c r="K130" s="214"/>
      <c r="L130" s="219"/>
      <c r="M130" s="248"/>
      <c r="N130" s="249"/>
      <c r="O130" s="249"/>
      <c r="P130" s="249"/>
      <c r="Q130" s="249"/>
      <c r="R130" s="249"/>
      <c r="S130" s="249"/>
      <c r="T130" s="250"/>
      <c r="AT130" s="223" t="s">
        <v>145</v>
      </c>
      <c r="AU130" s="223" t="s">
        <v>87</v>
      </c>
      <c r="AV130" s="14" t="s">
        <v>87</v>
      </c>
      <c r="AW130" s="14" t="s">
        <v>33</v>
      </c>
      <c r="AX130" s="14" t="s">
        <v>85</v>
      </c>
      <c r="AY130" s="223" t="s">
        <v>134</v>
      </c>
    </row>
    <row r="131" spans="1:51" s="2" customFormat="1" ht="6.95" customHeight="1">
      <c r="A131" s="34"/>
      <c r="B131" s="54"/>
      <c r="C131" s="55"/>
      <c r="D131" s="55"/>
      <c r="E131" s="55"/>
      <c r="F131" s="55"/>
      <c r="G131" s="55"/>
      <c r="H131" s="55"/>
      <c r="I131" s="55"/>
      <c r="J131" s="55"/>
      <c r="K131" s="55"/>
      <c r="L131" s="39"/>
      <c r="M131" s="34"/>
      <c r="O131" s="34"/>
      <c r="P131" s="34"/>
      <c r="Q131" s="34"/>
      <c r="R131" s="34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</row>
  </sheetData>
  <sheetProtection algorithmName="SHA-512" hashValue="SLde4ifIx/thjPap8edxDa/F2lSxC6XXduQ9RtfImX/xIK7ZIhxhlLCIeD3Qcio33kgGBl+Z6YTfAnq952GjJA==" saltValue="SLM0eluLw2r8qudSUfwXNX88OZywYcxaKxLh6L+/uBKBL/j+TxBsrw2/FgvxsXmJK6aMGbdxTjIltT8Xga7fMw==" spinCount="100000" sheet="1" objects="1" scenarios="1" formatColumns="0" formatRows="0" autoFilter="0"/>
  <autoFilter ref="C117:K130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7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1"/>
      <c r="M2" s="251"/>
      <c r="N2" s="251"/>
      <c r="O2" s="251"/>
      <c r="P2" s="251"/>
      <c r="Q2" s="251"/>
      <c r="R2" s="251"/>
      <c r="S2" s="251"/>
      <c r="T2" s="251"/>
      <c r="U2" s="251"/>
      <c r="V2" s="251"/>
      <c r="AT2" s="17" t="s">
        <v>96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87</v>
      </c>
    </row>
    <row r="4" spans="1:46" s="1" customFormat="1" ht="24.95" customHeight="1">
      <c r="B4" s="20"/>
      <c r="D4" s="110" t="s">
        <v>103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15</v>
      </c>
      <c r="L6" s="20"/>
    </row>
    <row r="7" spans="1:46" s="1" customFormat="1" ht="16.5" customHeight="1">
      <c r="B7" s="20"/>
      <c r="E7" s="295" t="str">
        <f>'Rekapitulace stavby'!K6</f>
        <v>Janovský mokřad - vodní plochy, terénní úpravy</v>
      </c>
      <c r="F7" s="296"/>
      <c r="G7" s="296"/>
      <c r="H7" s="296"/>
      <c r="L7" s="20"/>
    </row>
    <row r="8" spans="1:46" s="2" customFormat="1" ht="12" customHeight="1">
      <c r="A8" s="34"/>
      <c r="B8" s="39"/>
      <c r="C8" s="34"/>
      <c r="D8" s="112" t="s">
        <v>104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97" t="s">
        <v>497</v>
      </c>
      <c r="F9" s="298"/>
      <c r="G9" s="298"/>
      <c r="H9" s="298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17</v>
      </c>
      <c r="E11" s="34"/>
      <c r="F11" s="113" t="s">
        <v>1</v>
      </c>
      <c r="G11" s="34"/>
      <c r="H11" s="34"/>
      <c r="I11" s="112" t="s">
        <v>18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19</v>
      </c>
      <c r="E12" s="34"/>
      <c r="F12" s="113" t="s">
        <v>20</v>
      </c>
      <c r="G12" s="34"/>
      <c r="H12" s="34"/>
      <c r="I12" s="112" t="s">
        <v>21</v>
      </c>
      <c r="J12" s="114" t="str">
        <f>'Rekapitulace stavby'!AN8</f>
        <v>15. 8. 2022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23</v>
      </c>
      <c r="E14" s="34"/>
      <c r="F14" s="34"/>
      <c r="G14" s="34"/>
      <c r="H14" s="34"/>
      <c r="I14" s="112" t="s">
        <v>24</v>
      </c>
      <c r="J14" s="113" t="s">
        <v>25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">
        <v>26</v>
      </c>
      <c r="F15" s="34"/>
      <c r="G15" s="34"/>
      <c r="H15" s="34"/>
      <c r="I15" s="112" t="s">
        <v>27</v>
      </c>
      <c r="J15" s="113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28</v>
      </c>
      <c r="E17" s="34"/>
      <c r="F17" s="34"/>
      <c r="G17" s="34"/>
      <c r="H17" s="34"/>
      <c r="I17" s="112" t="s">
        <v>24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299" t="str">
        <f>'Rekapitulace stavby'!E14</f>
        <v>Vyplň údaj</v>
      </c>
      <c r="F18" s="300"/>
      <c r="G18" s="300"/>
      <c r="H18" s="300"/>
      <c r="I18" s="112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30</v>
      </c>
      <c r="E20" s="34"/>
      <c r="F20" s="34"/>
      <c r="G20" s="34"/>
      <c r="H20" s="34"/>
      <c r="I20" s="112" t="s">
        <v>24</v>
      </c>
      <c r="J20" s="113" t="s">
        <v>31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">
        <v>32</v>
      </c>
      <c r="F21" s="34"/>
      <c r="G21" s="34"/>
      <c r="H21" s="34"/>
      <c r="I21" s="112" t="s">
        <v>27</v>
      </c>
      <c r="J21" s="113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34</v>
      </c>
      <c r="E23" s="34"/>
      <c r="F23" s="34"/>
      <c r="G23" s="34"/>
      <c r="H23" s="34"/>
      <c r="I23" s="112" t="s">
        <v>24</v>
      </c>
      <c r="J23" s="113" t="s">
        <v>31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">
        <v>35</v>
      </c>
      <c r="F24" s="34"/>
      <c r="G24" s="34"/>
      <c r="H24" s="34"/>
      <c r="I24" s="112" t="s">
        <v>27</v>
      </c>
      <c r="J24" s="113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36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301" t="s">
        <v>1</v>
      </c>
      <c r="F27" s="301"/>
      <c r="G27" s="301"/>
      <c r="H27" s="301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37</v>
      </c>
      <c r="E30" s="34"/>
      <c r="F30" s="34"/>
      <c r="G30" s="34"/>
      <c r="H30" s="34"/>
      <c r="I30" s="34"/>
      <c r="J30" s="120">
        <f>ROUND(J118,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39</v>
      </c>
      <c r="G32" s="34"/>
      <c r="H32" s="34"/>
      <c r="I32" s="121" t="s">
        <v>38</v>
      </c>
      <c r="J32" s="121" t="s">
        <v>40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41</v>
      </c>
      <c r="E33" s="112" t="s">
        <v>42</v>
      </c>
      <c r="F33" s="123">
        <f>ROUND((SUM(BE118:BE146)),  2)</f>
        <v>0</v>
      </c>
      <c r="G33" s="34"/>
      <c r="H33" s="34"/>
      <c r="I33" s="124">
        <v>0.21</v>
      </c>
      <c r="J33" s="123">
        <f>ROUND(((SUM(BE118:BE146))*I33),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43</v>
      </c>
      <c r="F34" s="123">
        <f>ROUND((SUM(BF118:BF146)),  2)</f>
        <v>0</v>
      </c>
      <c r="G34" s="34"/>
      <c r="H34" s="34"/>
      <c r="I34" s="124">
        <v>0.15</v>
      </c>
      <c r="J34" s="123">
        <f>ROUND(((SUM(BF118:BF146))*I34),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44</v>
      </c>
      <c r="F35" s="123">
        <f>ROUND((SUM(BG118:BG146)),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45</v>
      </c>
      <c r="F36" s="123">
        <f>ROUND((SUM(BH118:BH146)),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46</v>
      </c>
      <c r="F37" s="123">
        <f>ROUND((SUM(BI118:BI146)),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47</v>
      </c>
      <c r="E39" s="127"/>
      <c r="F39" s="127"/>
      <c r="G39" s="128" t="s">
        <v>48</v>
      </c>
      <c r="H39" s="129" t="s">
        <v>49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50</v>
      </c>
      <c r="E50" s="133"/>
      <c r="F50" s="133"/>
      <c r="G50" s="132" t="s">
        <v>51</v>
      </c>
      <c r="H50" s="133"/>
      <c r="I50" s="133"/>
      <c r="J50" s="133"/>
      <c r="K50" s="133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34" t="s">
        <v>52</v>
      </c>
      <c r="E61" s="135"/>
      <c r="F61" s="136" t="s">
        <v>53</v>
      </c>
      <c r="G61" s="134" t="s">
        <v>52</v>
      </c>
      <c r="H61" s="135"/>
      <c r="I61" s="135"/>
      <c r="J61" s="137" t="s">
        <v>53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32" t="s">
        <v>54</v>
      </c>
      <c r="E65" s="138"/>
      <c r="F65" s="138"/>
      <c r="G65" s="132" t="s">
        <v>55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34" t="s">
        <v>52</v>
      </c>
      <c r="E76" s="135"/>
      <c r="F76" s="136" t="s">
        <v>53</v>
      </c>
      <c r="G76" s="134" t="s">
        <v>52</v>
      </c>
      <c r="H76" s="135"/>
      <c r="I76" s="135"/>
      <c r="J76" s="137" t="s">
        <v>53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106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15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293" t="str">
        <f>E7</f>
        <v>Janovský mokřad - vodní plochy, terénní úpravy</v>
      </c>
      <c r="F85" s="294"/>
      <c r="G85" s="294"/>
      <c r="H85" s="294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104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81" t="str">
        <f>E9</f>
        <v>04 - SO 04 Zemní val</v>
      </c>
      <c r="F87" s="292"/>
      <c r="G87" s="292"/>
      <c r="H87" s="292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19</v>
      </c>
      <c r="D89" s="36"/>
      <c r="E89" s="36"/>
      <c r="F89" s="27" t="str">
        <f>F12</f>
        <v>Janovský mokřad</v>
      </c>
      <c r="G89" s="36"/>
      <c r="H89" s="36"/>
      <c r="I89" s="29" t="s">
        <v>21</v>
      </c>
      <c r="J89" s="66" t="str">
        <f>IF(J12="","",J12)</f>
        <v>15. 8. 2022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23</v>
      </c>
      <c r="D91" s="36"/>
      <c r="E91" s="36"/>
      <c r="F91" s="27" t="str">
        <f>E15</f>
        <v>Plzeňský kraj</v>
      </c>
      <c r="G91" s="36"/>
      <c r="H91" s="36"/>
      <c r="I91" s="29" t="s">
        <v>30</v>
      </c>
      <c r="J91" s="32" t="str">
        <f>E21</f>
        <v>Ing. Jiří Tägl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25.7" customHeight="1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29" t="s">
        <v>34</v>
      </c>
      <c r="J92" s="32" t="str">
        <f>E24</f>
        <v>Projektová kancelář, Ing. Jiří Tägl s.r.o.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107</v>
      </c>
      <c r="D94" s="144"/>
      <c r="E94" s="144"/>
      <c r="F94" s="144"/>
      <c r="G94" s="144"/>
      <c r="H94" s="144"/>
      <c r="I94" s="144"/>
      <c r="J94" s="145" t="s">
        <v>108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109</v>
      </c>
      <c r="D96" s="36"/>
      <c r="E96" s="36"/>
      <c r="F96" s="36"/>
      <c r="G96" s="36"/>
      <c r="H96" s="36"/>
      <c r="I96" s="36"/>
      <c r="J96" s="84">
        <f>J118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110</v>
      </c>
    </row>
    <row r="97" spans="1:31" s="9" customFormat="1" ht="24.95" customHeight="1">
      <c r="B97" s="147"/>
      <c r="C97" s="148"/>
      <c r="D97" s="149" t="s">
        <v>111</v>
      </c>
      <c r="E97" s="150"/>
      <c r="F97" s="150"/>
      <c r="G97" s="150"/>
      <c r="H97" s="150"/>
      <c r="I97" s="150"/>
      <c r="J97" s="151">
        <f>J119</f>
        <v>0</v>
      </c>
      <c r="K97" s="148"/>
      <c r="L97" s="152"/>
    </row>
    <row r="98" spans="1:31" s="10" customFormat="1" ht="19.899999999999999" customHeight="1">
      <c r="B98" s="153"/>
      <c r="C98" s="154"/>
      <c r="D98" s="155" t="s">
        <v>112</v>
      </c>
      <c r="E98" s="156"/>
      <c r="F98" s="156"/>
      <c r="G98" s="156"/>
      <c r="H98" s="156"/>
      <c r="I98" s="156"/>
      <c r="J98" s="157">
        <f>J120</f>
        <v>0</v>
      </c>
      <c r="K98" s="154"/>
      <c r="L98" s="158"/>
    </row>
    <row r="99" spans="1:31" s="2" customFormat="1" ht="21.75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pans="1:31" s="2" customFormat="1" ht="6.95" customHeight="1">
      <c r="A100" s="34"/>
      <c r="B100" s="54"/>
      <c r="C100" s="55"/>
      <c r="D100" s="55"/>
      <c r="E100" s="55"/>
      <c r="F100" s="55"/>
      <c r="G100" s="55"/>
      <c r="H100" s="55"/>
      <c r="I100" s="55"/>
      <c r="J100" s="55"/>
      <c r="K100" s="55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pans="1:31" s="2" customFormat="1" ht="6.95" customHeight="1">
      <c r="A104" s="34"/>
      <c r="B104" s="56"/>
      <c r="C104" s="57"/>
      <c r="D104" s="57"/>
      <c r="E104" s="57"/>
      <c r="F104" s="57"/>
      <c r="G104" s="57"/>
      <c r="H104" s="57"/>
      <c r="I104" s="57"/>
      <c r="J104" s="57"/>
      <c r="K104" s="57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31" s="2" customFormat="1" ht="24.95" customHeight="1">
      <c r="A105" s="34"/>
      <c r="B105" s="35"/>
      <c r="C105" s="23" t="s">
        <v>119</v>
      </c>
      <c r="D105" s="36"/>
      <c r="E105" s="36"/>
      <c r="F105" s="36"/>
      <c r="G105" s="36"/>
      <c r="H105" s="36"/>
      <c r="I105" s="36"/>
      <c r="J105" s="36"/>
      <c r="K105" s="36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6.95" customHeight="1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12" customHeight="1">
      <c r="A107" s="34"/>
      <c r="B107" s="35"/>
      <c r="C107" s="29" t="s">
        <v>15</v>
      </c>
      <c r="D107" s="36"/>
      <c r="E107" s="36"/>
      <c r="F107" s="36"/>
      <c r="G107" s="36"/>
      <c r="H107" s="36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16.5" customHeight="1">
      <c r="A108" s="34"/>
      <c r="B108" s="35"/>
      <c r="C108" s="36"/>
      <c r="D108" s="36"/>
      <c r="E108" s="293" t="str">
        <f>E7</f>
        <v>Janovský mokřad - vodní plochy, terénní úpravy</v>
      </c>
      <c r="F108" s="294"/>
      <c r="G108" s="294"/>
      <c r="H108" s="294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2" customHeight="1">
      <c r="A109" s="34"/>
      <c r="B109" s="35"/>
      <c r="C109" s="29" t="s">
        <v>104</v>
      </c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6.5" customHeight="1">
      <c r="A110" s="34"/>
      <c r="B110" s="35"/>
      <c r="C110" s="36"/>
      <c r="D110" s="36"/>
      <c r="E110" s="281" t="str">
        <f>E9</f>
        <v>04 - SO 04 Zemní val</v>
      </c>
      <c r="F110" s="292"/>
      <c r="G110" s="292"/>
      <c r="H110" s="292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6.95" customHeight="1">
      <c r="A111" s="34"/>
      <c r="B111" s="35"/>
      <c r="C111" s="36"/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2" customHeight="1">
      <c r="A112" s="34"/>
      <c r="B112" s="35"/>
      <c r="C112" s="29" t="s">
        <v>19</v>
      </c>
      <c r="D112" s="36"/>
      <c r="E112" s="36"/>
      <c r="F112" s="27" t="str">
        <f>F12</f>
        <v>Janovský mokřad</v>
      </c>
      <c r="G112" s="36"/>
      <c r="H112" s="36"/>
      <c r="I112" s="29" t="s">
        <v>21</v>
      </c>
      <c r="J112" s="66" t="str">
        <f>IF(J12="","",J12)</f>
        <v>15. 8. 2022</v>
      </c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6.95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5.2" customHeight="1">
      <c r="A114" s="34"/>
      <c r="B114" s="35"/>
      <c r="C114" s="29" t="s">
        <v>23</v>
      </c>
      <c r="D114" s="36"/>
      <c r="E114" s="36"/>
      <c r="F114" s="27" t="str">
        <f>E15</f>
        <v>Plzeňský kraj</v>
      </c>
      <c r="G114" s="36"/>
      <c r="H114" s="36"/>
      <c r="I114" s="29" t="s">
        <v>30</v>
      </c>
      <c r="J114" s="32" t="str">
        <f>E21</f>
        <v>Ing. Jiří Tägl</v>
      </c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25.7" customHeight="1">
      <c r="A115" s="34"/>
      <c r="B115" s="35"/>
      <c r="C115" s="29" t="s">
        <v>28</v>
      </c>
      <c r="D115" s="36"/>
      <c r="E115" s="36"/>
      <c r="F115" s="27" t="str">
        <f>IF(E18="","",E18)</f>
        <v>Vyplň údaj</v>
      </c>
      <c r="G115" s="36"/>
      <c r="H115" s="36"/>
      <c r="I115" s="29" t="s">
        <v>34</v>
      </c>
      <c r="J115" s="32" t="str">
        <f>E24</f>
        <v>Projektová kancelář, Ing. Jiří Tägl s.r.o.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0.35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11" customFormat="1" ht="29.25" customHeight="1">
      <c r="A117" s="159"/>
      <c r="B117" s="160"/>
      <c r="C117" s="161" t="s">
        <v>120</v>
      </c>
      <c r="D117" s="162" t="s">
        <v>62</v>
      </c>
      <c r="E117" s="162" t="s">
        <v>58</v>
      </c>
      <c r="F117" s="162" t="s">
        <v>59</v>
      </c>
      <c r="G117" s="162" t="s">
        <v>121</v>
      </c>
      <c r="H117" s="162" t="s">
        <v>122</v>
      </c>
      <c r="I117" s="162" t="s">
        <v>123</v>
      </c>
      <c r="J117" s="162" t="s">
        <v>108</v>
      </c>
      <c r="K117" s="163" t="s">
        <v>124</v>
      </c>
      <c r="L117" s="164"/>
      <c r="M117" s="75" t="s">
        <v>1</v>
      </c>
      <c r="N117" s="76" t="s">
        <v>41</v>
      </c>
      <c r="O117" s="76" t="s">
        <v>125</v>
      </c>
      <c r="P117" s="76" t="s">
        <v>126</v>
      </c>
      <c r="Q117" s="76" t="s">
        <v>127</v>
      </c>
      <c r="R117" s="76" t="s">
        <v>128</v>
      </c>
      <c r="S117" s="76" t="s">
        <v>129</v>
      </c>
      <c r="T117" s="77" t="s">
        <v>130</v>
      </c>
      <c r="U117" s="159"/>
      <c r="V117" s="159"/>
      <c r="W117" s="159"/>
      <c r="X117" s="159"/>
      <c r="Y117" s="159"/>
      <c r="Z117" s="159"/>
      <c r="AA117" s="159"/>
      <c r="AB117" s="159"/>
      <c r="AC117" s="159"/>
      <c r="AD117" s="159"/>
      <c r="AE117" s="159"/>
    </row>
    <row r="118" spans="1:65" s="2" customFormat="1" ht="22.9" customHeight="1">
      <c r="A118" s="34"/>
      <c r="B118" s="35"/>
      <c r="C118" s="82" t="s">
        <v>131</v>
      </c>
      <c r="D118" s="36"/>
      <c r="E118" s="36"/>
      <c r="F118" s="36"/>
      <c r="G118" s="36"/>
      <c r="H118" s="36"/>
      <c r="I118" s="36"/>
      <c r="J118" s="165">
        <f>BK118</f>
        <v>0</v>
      </c>
      <c r="K118" s="36"/>
      <c r="L118" s="39"/>
      <c r="M118" s="78"/>
      <c r="N118" s="166"/>
      <c r="O118" s="79"/>
      <c r="P118" s="167">
        <f>P119</f>
        <v>0</v>
      </c>
      <c r="Q118" s="79"/>
      <c r="R118" s="167">
        <f>R119</f>
        <v>0</v>
      </c>
      <c r="S118" s="79"/>
      <c r="T118" s="168">
        <f>T119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7" t="s">
        <v>76</v>
      </c>
      <c r="AU118" s="17" t="s">
        <v>110</v>
      </c>
      <c r="BK118" s="169">
        <f>BK119</f>
        <v>0</v>
      </c>
    </row>
    <row r="119" spans="1:65" s="12" customFormat="1" ht="25.9" customHeight="1">
      <c r="B119" s="170"/>
      <c r="C119" s="171"/>
      <c r="D119" s="172" t="s">
        <v>76</v>
      </c>
      <c r="E119" s="173" t="s">
        <v>132</v>
      </c>
      <c r="F119" s="173" t="s">
        <v>133</v>
      </c>
      <c r="G119" s="171"/>
      <c r="H119" s="171"/>
      <c r="I119" s="174"/>
      <c r="J119" s="175">
        <f>BK119</f>
        <v>0</v>
      </c>
      <c r="K119" s="171"/>
      <c r="L119" s="176"/>
      <c r="M119" s="177"/>
      <c r="N119" s="178"/>
      <c r="O119" s="178"/>
      <c r="P119" s="179">
        <f>P120</f>
        <v>0</v>
      </c>
      <c r="Q119" s="178"/>
      <c r="R119" s="179">
        <f>R120</f>
        <v>0</v>
      </c>
      <c r="S119" s="178"/>
      <c r="T119" s="180">
        <f>T120</f>
        <v>0</v>
      </c>
      <c r="AR119" s="181" t="s">
        <v>85</v>
      </c>
      <c r="AT119" s="182" t="s">
        <v>76</v>
      </c>
      <c r="AU119" s="182" t="s">
        <v>77</v>
      </c>
      <c r="AY119" s="181" t="s">
        <v>134</v>
      </c>
      <c r="BK119" s="183">
        <f>BK120</f>
        <v>0</v>
      </c>
    </row>
    <row r="120" spans="1:65" s="12" customFormat="1" ht="22.9" customHeight="1">
      <c r="B120" s="170"/>
      <c r="C120" s="171"/>
      <c r="D120" s="172" t="s">
        <v>76</v>
      </c>
      <c r="E120" s="184" t="s">
        <v>85</v>
      </c>
      <c r="F120" s="184" t="s">
        <v>135</v>
      </c>
      <c r="G120" s="171"/>
      <c r="H120" s="171"/>
      <c r="I120" s="174"/>
      <c r="J120" s="185">
        <f>BK120</f>
        <v>0</v>
      </c>
      <c r="K120" s="171"/>
      <c r="L120" s="176"/>
      <c r="M120" s="177"/>
      <c r="N120" s="178"/>
      <c r="O120" s="178"/>
      <c r="P120" s="179">
        <f>SUM(P121:P146)</f>
        <v>0</v>
      </c>
      <c r="Q120" s="178"/>
      <c r="R120" s="179">
        <f>SUM(R121:R146)</f>
        <v>0</v>
      </c>
      <c r="S120" s="178"/>
      <c r="T120" s="180">
        <f>SUM(T121:T146)</f>
        <v>0</v>
      </c>
      <c r="AR120" s="181" t="s">
        <v>85</v>
      </c>
      <c r="AT120" s="182" t="s">
        <v>76</v>
      </c>
      <c r="AU120" s="182" t="s">
        <v>85</v>
      </c>
      <c r="AY120" s="181" t="s">
        <v>134</v>
      </c>
      <c r="BK120" s="183">
        <f>SUM(BK121:BK146)</f>
        <v>0</v>
      </c>
    </row>
    <row r="121" spans="1:65" s="2" customFormat="1" ht="16.5" customHeight="1">
      <c r="A121" s="34"/>
      <c r="B121" s="35"/>
      <c r="C121" s="186" t="s">
        <v>85</v>
      </c>
      <c r="D121" s="186" t="s">
        <v>136</v>
      </c>
      <c r="E121" s="187" t="s">
        <v>498</v>
      </c>
      <c r="F121" s="188" t="s">
        <v>499</v>
      </c>
      <c r="G121" s="189" t="s">
        <v>190</v>
      </c>
      <c r="H121" s="190">
        <v>3350</v>
      </c>
      <c r="I121" s="191"/>
      <c r="J121" s="190">
        <f>ROUND(I121*H121,2)</f>
        <v>0</v>
      </c>
      <c r="K121" s="188" t="s">
        <v>140</v>
      </c>
      <c r="L121" s="39"/>
      <c r="M121" s="192" t="s">
        <v>1</v>
      </c>
      <c r="N121" s="193" t="s">
        <v>42</v>
      </c>
      <c r="O121" s="71"/>
      <c r="P121" s="194">
        <f>O121*H121</f>
        <v>0</v>
      </c>
      <c r="Q121" s="194">
        <v>0</v>
      </c>
      <c r="R121" s="194">
        <f>Q121*H121</f>
        <v>0</v>
      </c>
      <c r="S121" s="194">
        <v>0</v>
      </c>
      <c r="T121" s="195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96" t="s">
        <v>141</v>
      </c>
      <c r="AT121" s="196" t="s">
        <v>136</v>
      </c>
      <c r="AU121" s="196" t="s">
        <v>87</v>
      </c>
      <c r="AY121" s="17" t="s">
        <v>134</v>
      </c>
      <c r="BE121" s="197">
        <f>IF(N121="základní",J121,0)</f>
        <v>0</v>
      </c>
      <c r="BF121" s="197">
        <f>IF(N121="snížená",J121,0)</f>
        <v>0</v>
      </c>
      <c r="BG121" s="197">
        <f>IF(N121="zákl. přenesená",J121,0)</f>
        <v>0</v>
      </c>
      <c r="BH121" s="197">
        <f>IF(N121="sníž. přenesená",J121,0)</f>
        <v>0</v>
      </c>
      <c r="BI121" s="197">
        <f>IF(N121="nulová",J121,0)</f>
        <v>0</v>
      </c>
      <c r="BJ121" s="17" t="s">
        <v>85</v>
      </c>
      <c r="BK121" s="197">
        <f>ROUND(I121*H121,2)</f>
        <v>0</v>
      </c>
      <c r="BL121" s="17" t="s">
        <v>141</v>
      </c>
      <c r="BM121" s="196" t="s">
        <v>500</v>
      </c>
    </row>
    <row r="122" spans="1:65" s="2" customFormat="1">
      <c r="A122" s="34"/>
      <c r="B122" s="35"/>
      <c r="C122" s="36"/>
      <c r="D122" s="198" t="s">
        <v>143</v>
      </c>
      <c r="E122" s="36"/>
      <c r="F122" s="199" t="s">
        <v>501</v>
      </c>
      <c r="G122" s="36"/>
      <c r="H122" s="36"/>
      <c r="I122" s="200"/>
      <c r="J122" s="36"/>
      <c r="K122" s="36"/>
      <c r="L122" s="39"/>
      <c r="M122" s="201"/>
      <c r="N122" s="202"/>
      <c r="O122" s="71"/>
      <c r="P122" s="71"/>
      <c r="Q122" s="71"/>
      <c r="R122" s="71"/>
      <c r="S122" s="71"/>
      <c r="T122" s="72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7" t="s">
        <v>143</v>
      </c>
      <c r="AU122" s="17" t="s">
        <v>87</v>
      </c>
    </row>
    <row r="123" spans="1:65" s="2" customFormat="1" ht="21.75" customHeight="1">
      <c r="A123" s="34"/>
      <c r="B123" s="35"/>
      <c r="C123" s="186" t="s">
        <v>87</v>
      </c>
      <c r="D123" s="186" t="s">
        <v>136</v>
      </c>
      <c r="E123" s="187" t="s">
        <v>502</v>
      </c>
      <c r="F123" s="188" t="s">
        <v>503</v>
      </c>
      <c r="G123" s="189" t="s">
        <v>155</v>
      </c>
      <c r="H123" s="190">
        <v>45</v>
      </c>
      <c r="I123" s="191"/>
      <c r="J123" s="190">
        <f>ROUND(I123*H123,2)</f>
        <v>0</v>
      </c>
      <c r="K123" s="188" t="s">
        <v>140</v>
      </c>
      <c r="L123" s="39"/>
      <c r="M123" s="192" t="s">
        <v>1</v>
      </c>
      <c r="N123" s="193" t="s">
        <v>42</v>
      </c>
      <c r="O123" s="71"/>
      <c r="P123" s="194">
        <f>O123*H123</f>
        <v>0</v>
      </c>
      <c r="Q123" s="194">
        <v>0</v>
      </c>
      <c r="R123" s="194">
        <f>Q123*H123</f>
        <v>0</v>
      </c>
      <c r="S123" s="194">
        <v>0</v>
      </c>
      <c r="T123" s="195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96" t="s">
        <v>141</v>
      </c>
      <c r="AT123" s="196" t="s">
        <v>136</v>
      </c>
      <c r="AU123" s="196" t="s">
        <v>87</v>
      </c>
      <c r="AY123" s="17" t="s">
        <v>134</v>
      </c>
      <c r="BE123" s="197">
        <f>IF(N123="základní",J123,0)</f>
        <v>0</v>
      </c>
      <c r="BF123" s="197">
        <f>IF(N123="snížená",J123,0)</f>
        <v>0</v>
      </c>
      <c r="BG123" s="197">
        <f>IF(N123="zákl. přenesená",J123,0)</f>
        <v>0</v>
      </c>
      <c r="BH123" s="197">
        <f>IF(N123="sníž. přenesená",J123,0)</f>
        <v>0</v>
      </c>
      <c r="BI123" s="197">
        <f>IF(N123="nulová",J123,0)</f>
        <v>0</v>
      </c>
      <c r="BJ123" s="17" t="s">
        <v>85</v>
      </c>
      <c r="BK123" s="197">
        <f>ROUND(I123*H123,2)</f>
        <v>0</v>
      </c>
      <c r="BL123" s="17" t="s">
        <v>141</v>
      </c>
      <c r="BM123" s="196" t="s">
        <v>504</v>
      </c>
    </row>
    <row r="124" spans="1:65" s="2" customFormat="1">
      <c r="A124" s="34"/>
      <c r="B124" s="35"/>
      <c r="C124" s="36"/>
      <c r="D124" s="198" t="s">
        <v>143</v>
      </c>
      <c r="E124" s="36"/>
      <c r="F124" s="199" t="s">
        <v>505</v>
      </c>
      <c r="G124" s="36"/>
      <c r="H124" s="36"/>
      <c r="I124" s="200"/>
      <c r="J124" s="36"/>
      <c r="K124" s="36"/>
      <c r="L124" s="39"/>
      <c r="M124" s="201"/>
      <c r="N124" s="202"/>
      <c r="O124" s="71"/>
      <c r="P124" s="71"/>
      <c r="Q124" s="71"/>
      <c r="R124" s="71"/>
      <c r="S124" s="71"/>
      <c r="T124" s="72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7" t="s">
        <v>143</v>
      </c>
      <c r="AU124" s="17" t="s">
        <v>87</v>
      </c>
    </row>
    <row r="125" spans="1:65" s="14" customFormat="1">
      <c r="B125" s="213"/>
      <c r="C125" s="214"/>
      <c r="D125" s="198" t="s">
        <v>145</v>
      </c>
      <c r="E125" s="215" t="s">
        <v>1</v>
      </c>
      <c r="F125" s="216" t="s">
        <v>506</v>
      </c>
      <c r="G125" s="214"/>
      <c r="H125" s="217">
        <v>45</v>
      </c>
      <c r="I125" s="218"/>
      <c r="J125" s="214"/>
      <c r="K125" s="214"/>
      <c r="L125" s="219"/>
      <c r="M125" s="220"/>
      <c r="N125" s="221"/>
      <c r="O125" s="221"/>
      <c r="P125" s="221"/>
      <c r="Q125" s="221"/>
      <c r="R125" s="221"/>
      <c r="S125" s="221"/>
      <c r="T125" s="222"/>
      <c r="AT125" s="223" t="s">
        <v>145</v>
      </c>
      <c r="AU125" s="223" t="s">
        <v>87</v>
      </c>
      <c r="AV125" s="14" t="s">
        <v>87</v>
      </c>
      <c r="AW125" s="14" t="s">
        <v>33</v>
      </c>
      <c r="AX125" s="14" t="s">
        <v>85</v>
      </c>
      <c r="AY125" s="223" t="s">
        <v>134</v>
      </c>
    </row>
    <row r="126" spans="1:65" s="2" customFormat="1" ht="16.5" customHeight="1">
      <c r="A126" s="34"/>
      <c r="B126" s="35"/>
      <c r="C126" s="186" t="s">
        <v>152</v>
      </c>
      <c r="D126" s="186" t="s">
        <v>136</v>
      </c>
      <c r="E126" s="187" t="s">
        <v>468</v>
      </c>
      <c r="F126" s="188" t="s">
        <v>469</v>
      </c>
      <c r="G126" s="189" t="s">
        <v>155</v>
      </c>
      <c r="H126" s="190">
        <v>40</v>
      </c>
      <c r="I126" s="191"/>
      <c r="J126" s="190">
        <f>ROUND(I126*H126,2)</f>
        <v>0</v>
      </c>
      <c r="K126" s="188" t="s">
        <v>140</v>
      </c>
      <c r="L126" s="39"/>
      <c r="M126" s="192" t="s">
        <v>1</v>
      </c>
      <c r="N126" s="193" t="s">
        <v>42</v>
      </c>
      <c r="O126" s="71"/>
      <c r="P126" s="194">
        <f>O126*H126</f>
        <v>0</v>
      </c>
      <c r="Q126" s="194">
        <v>0</v>
      </c>
      <c r="R126" s="194">
        <f>Q126*H126</f>
        <v>0</v>
      </c>
      <c r="S126" s="194">
        <v>0</v>
      </c>
      <c r="T126" s="195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96" t="s">
        <v>141</v>
      </c>
      <c r="AT126" s="196" t="s">
        <v>136</v>
      </c>
      <c r="AU126" s="196" t="s">
        <v>87</v>
      </c>
      <c r="AY126" s="17" t="s">
        <v>134</v>
      </c>
      <c r="BE126" s="197">
        <f>IF(N126="základní",J126,0)</f>
        <v>0</v>
      </c>
      <c r="BF126" s="197">
        <f>IF(N126="snížená",J126,0)</f>
        <v>0</v>
      </c>
      <c r="BG126" s="197">
        <f>IF(N126="zákl. přenesená",J126,0)</f>
        <v>0</v>
      </c>
      <c r="BH126" s="197">
        <f>IF(N126="sníž. přenesená",J126,0)</f>
        <v>0</v>
      </c>
      <c r="BI126" s="197">
        <f>IF(N126="nulová",J126,0)</f>
        <v>0</v>
      </c>
      <c r="BJ126" s="17" t="s">
        <v>85</v>
      </c>
      <c r="BK126" s="197">
        <f>ROUND(I126*H126,2)</f>
        <v>0</v>
      </c>
      <c r="BL126" s="17" t="s">
        <v>141</v>
      </c>
      <c r="BM126" s="196" t="s">
        <v>507</v>
      </c>
    </row>
    <row r="127" spans="1:65" s="2" customFormat="1">
      <c r="A127" s="34"/>
      <c r="B127" s="35"/>
      <c r="C127" s="36"/>
      <c r="D127" s="198" t="s">
        <v>143</v>
      </c>
      <c r="E127" s="36"/>
      <c r="F127" s="199" t="s">
        <v>471</v>
      </c>
      <c r="G127" s="36"/>
      <c r="H127" s="36"/>
      <c r="I127" s="200"/>
      <c r="J127" s="36"/>
      <c r="K127" s="36"/>
      <c r="L127" s="39"/>
      <c r="M127" s="201"/>
      <c r="N127" s="202"/>
      <c r="O127" s="71"/>
      <c r="P127" s="71"/>
      <c r="Q127" s="71"/>
      <c r="R127" s="71"/>
      <c r="S127" s="71"/>
      <c r="T127" s="72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143</v>
      </c>
      <c r="AU127" s="17" t="s">
        <v>87</v>
      </c>
    </row>
    <row r="128" spans="1:65" s="14" customFormat="1">
      <c r="B128" s="213"/>
      <c r="C128" s="214"/>
      <c r="D128" s="198" t="s">
        <v>145</v>
      </c>
      <c r="E128" s="215" t="s">
        <v>1</v>
      </c>
      <c r="F128" s="216" t="s">
        <v>508</v>
      </c>
      <c r="G128" s="214"/>
      <c r="H128" s="217">
        <v>40</v>
      </c>
      <c r="I128" s="218"/>
      <c r="J128" s="214"/>
      <c r="K128" s="214"/>
      <c r="L128" s="219"/>
      <c r="M128" s="220"/>
      <c r="N128" s="221"/>
      <c r="O128" s="221"/>
      <c r="P128" s="221"/>
      <c r="Q128" s="221"/>
      <c r="R128" s="221"/>
      <c r="S128" s="221"/>
      <c r="T128" s="222"/>
      <c r="AT128" s="223" t="s">
        <v>145</v>
      </c>
      <c r="AU128" s="223" t="s">
        <v>87</v>
      </c>
      <c r="AV128" s="14" t="s">
        <v>87</v>
      </c>
      <c r="AW128" s="14" t="s">
        <v>33</v>
      </c>
      <c r="AX128" s="14" t="s">
        <v>85</v>
      </c>
      <c r="AY128" s="223" t="s">
        <v>134</v>
      </c>
    </row>
    <row r="129" spans="1:65" s="2" customFormat="1" ht="16.5" customHeight="1">
      <c r="A129" s="34"/>
      <c r="B129" s="35"/>
      <c r="C129" s="186" t="s">
        <v>141</v>
      </c>
      <c r="D129" s="186" t="s">
        <v>136</v>
      </c>
      <c r="E129" s="187" t="s">
        <v>509</v>
      </c>
      <c r="F129" s="188" t="s">
        <v>510</v>
      </c>
      <c r="G129" s="189" t="s">
        <v>155</v>
      </c>
      <c r="H129" s="190">
        <v>85</v>
      </c>
      <c r="I129" s="191"/>
      <c r="J129" s="190">
        <f>ROUND(I129*H129,2)</f>
        <v>0</v>
      </c>
      <c r="K129" s="188" t="s">
        <v>140</v>
      </c>
      <c r="L129" s="39"/>
      <c r="M129" s="192" t="s">
        <v>1</v>
      </c>
      <c r="N129" s="193" t="s">
        <v>42</v>
      </c>
      <c r="O129" s="71"/>
      <c r="P129" s="194">
        <f>O129*H129</f>
        <v>0</v>
      </c>
      <c r="Q129" s="194">
        <v>0</v>
      </c>
      <c r="R129" s="194">
        <f>Q129*H129</f>
        <v>0</v>
      </c>
      <c r="S129" s="194">
        <v>0</v>
      </c>
      <c r="T129" s="195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96" t="s">
        <v>141</v>
      </c>
      <c r="AT129" s="196" t="s">
        <v>136</v>
      </c>
      <c r="AU129" s="196" t="s">
        <v>87</v>
      </c>
      <c r="AY129" s="17" t="s">
        <v>134</v>
      </c>
      <c r="BE129" s="197">
        <f>IF(N129="základní",J129,0)</f>
        <v>0</v>
      </c>
      <c r="BF129" s="197">
        <f>IF(N129="snížená",J129,0)</f>
        <v>0</v>
      </c>
      <c r="BG129" s="197">
        <f>IF(N129="zákl. přenesená",J129,0)</f>
        <v>0</v>
      </c>
      <c r="BH129" s="197">
        <f>IF(N129="sníž. přenesená",J129,0)</f>
        <v>0</v>
      </c>
      <c r="BI129" s="197">
        <f>IF(N129="nulová",J129,0)</f>
        <v>0</v>
      </c>
      <c r="BJ129" s="17" t="s">
        <v>85</v>
      </c>
      <c r="BK129" s="197">
        <f>ROUND(I129*H129,2)</f>
        <v>0</v>
      </c>
      <c r="BL129" s="17" t="s">
        <v>141</v>
      </c>
      <c r="BM129" s="196" t="s">
        <v>511</v>
      </c>
    </row>
    <row r="130" spans="1:65" s="2" customFormat="1" ht="19.5">
      <c r="A130" s="34"/>
      <c r="B130" s="35"/>
      <c r="C130" s="36"/>
      <c r="D130" s="198" t="s">
        <v>143</v>
      </c>
      <c r="E130" s="36"/>
      <c r="F130" s="199" t="s">
        <v>512</v>
      </c>
      <c r="G130" s="36"/>
      <c r="H130" s="36"/>
      <c r="I130" s="200"/>
      <c r="J130" s="36"/>
      <c r="K130" s="36"/>
      <c r="L130" s="39"/>
      <c r="M130" s="201"/>
      <c r="N130" s="202"/>
      <c r="O130" s="71"/>
      <c r="P130" s="71"/>
      <c r="Q130" s="71"/>
      <c r="R130" s="71"/>
      <c r="S130" s="71"/>
      <c r="T130" s="72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7" t="s">
        <v>143</v>
      </c>
      <c r="AU130" s="17" t="s">
        <v>87</v>
      </c>
    </row>
    <row r="131" spans="1:65" s="14" customFormat="1">
      <c r="B131" s="213"/>
      <c r="C131" s="214"/>
      <c r="D131" s="198" t="s">
        <v>145</v>
      </c>
      <c r="E131" s="215" t="s">
        <v>1</v>
      </c>
      <c r="F131" s="216" t="s">
        <v>513</v>
      </c>
      <c r="G131" s="214"/>
      <c r="H131" s="217">
        <v>85</v>
      </c>
      <c r="I131" s="218"/>
      <c r="J131" s="214"/>
      <c r="K131" s="214"/>
      <c r="L131" s="219"/>
      <c r="M131" s="220"/>
      <c r="N131" s="221"/>
      <c r="O131" s="221"/>
      <c r="P131" s="221"/>
      <c r="Q131" s="221"/>
      <c r="R131" s="221"/>
      <c r="S131" s="221"/>
      <c r="T131" s="222"/>
      <c r="AT131" s="223" t="s">
        <v>145</v>
      </c>
      <c r="AU131" s="223" t="s">
        <v>87</v>
      </c>
      <c r="AV131" s="14" t="s">
        <v>87</v>
      </c>
      <c r="AW131" s="14" t="s">
        <v>33</v>
      </c>
      <c r="AX131" s="14" t="s">
        <v>85</v>
      </c>
      <c r="AY131" s="223" t="s">
        <v>134</v>
      </c>
    </row>
    <row r="132" spans="1:65" s="2" customFormat="1" ht="16.5" customHeight="1">
      <c r="A132" s="34"/>
      <c r="B132" s="35"/>
      <c r="C132" s="186" t="s">
        <v>174</v>
      </c>
      <c r="D132" s="186" t="s">
        <v>136</v>
      </c>
      <c r="E132" s="187" t="s">
        <v>514</v>
      </c>
      <c r="F132" s="188" t="s">
        <v>515</v>
      </c>
      <c r="G132" s="189" t="s">
        <v>155</v>
      </c>
      <c r="H132" s="190">
        <v>4290</v>
      </c>
      <c r="I132" s="191"/>
      <c r="J132" s="190">
        <f>ROUND(I132*H132,2)</f>
        <v>0</v>
      </c>
      <c r="K132" s="188" t="s">
        <v>140</v>
      </c>
      <c r="L132" s="39"/>
      <c r="M132" s="192" t="s">
        <v>1</v>
      </c>
      <c r="N132" s="193" t="s">
        <v>42</v>
      </c>
      <c r="O132" s="71"/>
      <c r="P132" s="194">
        <f>O132*H132</f>
        <v>0</v>
      </c>
      <c r="Q132" s="194">
        <v>0</v>
      </c>
      <c r="R132" s="194">
        <f>Q132*H132</f>
        <v>0</v>
      </c>
      <c r="S132" s="194">
        <v>0</v>
      </c>
      <c r="T132" s="195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6" t="s">
        <v>141</v>
      </c>
      <c r="AT132" s="196" t="s">
        <v>136</v>
      </c>
      <c r="AU132" s="196" t="s">
        <v>87</v>
      </c>
      <c r="AY132" s="17" t="s">
        <v>134</v>
      </c>
      <c r="BE132" s="197">
        <f>IF(N132="základní",J132,0)</f>
        <v>0</v>
      </c>
      <c r="BF132" s="197">
        <f>IF(N132="snížená",J132,0)</f>
        <v>0</v>
      </c>
      <c r="BG132" s="197">
        <f>IF(N132="zákl. přenesená",J132,0)</f>
        <v>0</v>
      </c>
      <c r="BH132" s="197">
        <f>IF(N132="sníž. přenesená",J132,0)</f>
        <v>0</v>
      </c>
      <c r="BI132" s="197">
        <f>IF(N132="nulová",J132,0)</f>
        <v>0</v>
      </c>
      <c r="BJ132" s="17" t="s">
        <v>85</v>
      </c>
      <c r="BK132" s="197">
        <f>ROUND(I132*H132,2)</f>
        <v>0</v>
      </c>
      <c r="BL132" s="17" t="s">
        <v>141</v>
      </c>
      <c r="BM132" s="196" t="s">
        <v>516</v>
      </c>
    </row>
    <row r="133" spans="1:65" s="2" customFormat="1" ht="19.5">
      <c r="A133" s="34"/>
      <c r="B133" s="35"/>
      <c r="C133" s="36"/>
      <c r="D133" s="198" t="s">
        <v>143</v>
      </c>
      <c r="E133" s="36"/>
      <c r="F133" s="199" t="s">
        <v>517</v>
      </c>
      <c r="G133" s="36"/>
      <c r="H133" s="36"/>
      <c r="I133" s="200"/>
      <c r="J133" s="36"/>
      <c r="K133" s="36"/>
      <c r="L133" s="39"/>
      <c r="M133" s="201"/>
      <c r="N133" s="202"/>
      <c r="O133" s="71"/>
      <c r="P133" s="71"/>
      <c r="Q133" s="71"/>
      <c r="R133" s="71"/>
      <c r="S133" s="71"/>
      <c r="T133" s="72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7" t="s">
        <v>143</v>
      </c>
      <c r="AU133" s="17" t="s">
        <v>87</v>
      </c>
    </row>
    <row r="134" spans="1:65" s="14" customFormat="1">
      <c r="B134" s="213"/>
      <c r="C134" s="214"/>
      <c r="D134" s="198" t="s">
        <v>145</v>
      </c>
      <c r="E134" s="215" t="s">
        <v>1</v>
      </c>
      <c r="F134" s="216" t="s">
        <v>518</v>
      </c>
      <c r="G134" s="214"/>
      <c r="H134" s="217">
        <v>45</v>
      </c>
      <c r="I134" s="218"/>
      <c r="J134" s="214"/>
      <c r="K134" s="214"/>
      <c r="L134" s="219"/>
      <c r="M134" s="220"/>
      <c r="N134" s="221"/>
      <c r="O134" s="221"/>
      <c r="P134" s="221"/>
      <c r="Q134" s="221"/>
      <c r="R134" s="221"/>
      <c r="S134" s="221"/>
      <c r="T134" s="222"/>
      <c r="AT134" s="223" t="s">
        <v>145</v>
      </c>
      <c r="AU134" s="223" t="s">
        <v>87</v>
      </c>
      <c r="AV134" s="14" t="s">
        <v>87</v>
      </c>
      <c r="AW134" s="14" t="s">
        <v>33</v>
      </c>
      <c r="AX134" s="14" t="s">
        <v>77</v>
      </c>
      <c r="AY134" s="223" t="s">
        <v>134</v>
      </c>
    </row>
    <row r="135" spans="1:65" s="14" customFormat="1">
      <c r="B135" s="213"/>
      <c r="C135" s="214"/>
      <c r="D135" s="198" t="s">
        <v>145</v>
      </c>
      <c r="E135" s="215" t="s">
        <v>1</v>
      </c>
      <c r="F135" s="216" t="s">
        <v>519</v>
      </c>
      <c r="G135" s="214"/>
      <c r="H135" s="217">
        <v>45</v>
      </c>
      <c r="I135" s="218"/>
      <c r="J135" s="214"/>
      <c r="K135" s="214"/>
      <c r="L135" s="219"/>
      <c r="M135" s="220"/>
      <c r="N135" s="221"/>
      <c r="O135" s="221"/>
      <c r="P135" s="221"/>
      <c r="Q135" s="221"/>
      <c r="R135" s="221"/>
      <c r="S135" s="221"/>
      <c r="T135" s="222"/>
      <c r="AT135" s="223" t="s">
        <v>145</v>
      </c>
      <c r="AU135" s="223" t="s">
        <v>87</v>
      </c>
      <c r="AV135" s="14" t="s">
        <v>87</v>
      </c>
      <c r="AW135" s="14" t="s">
        <v>33</v>
      </c>
      <c r="AX135" s="14" t="s">
        <v>77</v>
      </c>
      <c r="AY135" s="223" t="s">
        <v>134</v>
      </c>
    </row>
    <row r="136" spans="1:65" s="14" customFormat="1">
      <c r="B136" s="213"/>
      <c r="C136" s="214"/>
      <c r="D136" s="198" t="s">
        <v>145</v>
      </c>
      <c r="E136" s="215" t="s">
        <v>1</v>
      </c>
      <c r="F136" s="216" t="s">
        <v>520</v>
      </c>
      <c r="G136" s="214"/>
      <c r="H136" s="217">
        <v>600</v>
      </c>
      <c r="I136" s="218"/>
      <c r="J136" s="214"/>
      <c r="K136" s="214"/>
      <c r="L136" s="219"/>
      <c r="M136" s="220"/>
      <c r="N136" s="221"/>
      <c r="O136" s="221"/>
      <c r="P136" s="221"/>
      <c r="Q136" s="221"/>
      <c r="R136" s="221"/>
      <c r="S136" s="221"/>
      <c r="T136" s="222"/>
      <c r="AT136" s="223" t="s">
        <v>145</v>
      </c>
      <c r="AU136" s="223" t="s">
        <v>87</v>
      </c>
      <c r="AV136" s="14" t="s">
        <v>87</v>
      </c>
      <c r="AW136" s="14" t="s">
        <v>33</v>
      </c>
      <c r="AX136" s="14" t="s">
        <v>77</v>
      </c>
      <c r="AY136" s="223" t="s">
        <v>134</v>
      </c>
    </row>
    <row r="137" spans="1:65" s="14" customFormat="1">
      <c r="B137" s="213"/>
      <c r="C137" s="214"/>
      <c r="D137" s="198" t="s">
        <v>145</v>
      </c>
      <c r="E137" s="215" t="s">
        <v>1</v>
      </c>
      <c r="F137" s="216" t="s">
        <v>521</v>
      </c>
      <c r="G137" s="214"/>
      <c r="H137" s="217">
        <v>3600</v>
      </c>
      <c r="I137" s="218"/>
      <c r="J137" s="214"/>
      <c r="K137" s="214"/>
      <c r="L137" s="219"/>
      <c r="M137" s="220"/>
      <c r="N137" s="221"/>
      <c r="O137" s="221"/>
      <c r="P137" s="221"/>
      <c r="Q137" s="221"/>
      <c r="R137" s="221"/>
      <c r="S137" s="221"/>
      <c r="T137" s="222"/>
      <c r="AT137" s="223" t="s">
        <v>145</v>
      </c>
      <c r="AU137" s="223" t="s">
        <v>87</v>
      </c>
      <c r="AV137" s="14" t="s">
        <v>87</v>
      </c>
      <c r="AW137" s="14" t="s">
        <v>33</v>
      </c>
      <c r="AX137" s="14" t="s">
        <v>77</v>
      </c>
      <c r="AY137" s="223" t="s">
        <v>134</v>
      </c>
    </row>
    <row r="138" spans="1:65" s="15" customFormat="1">
      <c r="B138" s="224"/>
      <c r="C138" s="225"/>
      <c r="D138" s="198" t="s">
        <v>145</v>
      </c>
      <c r="E138" s="226" t="s">
        <v>1</v>
      </c>
      <c r="F138" s="227" t="s">
        <v>168</v>
      </c>
      <c r="G138" s="225"/>
      <c r="H138" s="228">
        <v>4290</v>
      </c>
      <c r="I138" s="229"/>
      <c r="J138" s="225"/>
      <c r="K138" s="225"/>
      <c r="L138" s="230"/>
      <c r="M138" s="231"/>
      <c r="N138" s="232"/>
      <c r="O138" s="232"/>
      <c r="P138" s="232"/>
      <c r="Q138" s="232"/>
      <c r="R138" s="232"/>
      <c r="S138" s="232"/>
      <c r="T138" s="233"/>
      <c r="AT138" s="234" t="s">
        <v>145</v>
      </c>
      <c r="AU138" s="234" t="s">
        <v>87</v>
      </c>
      <c r="AV138" s="15" t="s">
        <v>141</v>
      </c>
      <c r="AW138" s="15" t="s">
        <v>33</v>
      </c>
      <c r="AX138" s="15" t="s">
        <v>85</v>
      </c>
      <c r="AY138" s="234" t="s">
        <v>134</v>
      </c>
    </row>
    <row r="139" spans="1:65" s="2" customFormat="1" ht="21.75" customHeight="1">
      <c r="A139" s="34"/>
      <c r="B139" s="35"/>
      <c r="C139" s="186" t="s">
        <v>181</v>
      </c>
      <c r="D139" s="186" t="s">
        <v>136</v>
      </c>
      <c r="E139" s="187" t="s">
        <v>522</v>
      </c>
      <c r="F139" s="188" t="s">
        <v>523</v>
      </c>
      <c r="G139" s="189" t="s">
        <v>190</v>
      </c>
      <c r="H139" s="190">
        <v>3350</v>
      </c>
      <c r="I139" s="191"/>
      <c r="J139" s="190">
        <f>ROUND(I139*H139,2)</f>
        <v>0</v>
      </c>
      <c r="K139" s="188" t="s">
        <v>140</v>
      </c>
      <c r="L139" s="39"/>
      <c r="M139" s="192" t="s">
        <v>1</v>
      </c>
      <c r="N139" s="193" t="s">
        <v>42</v>
      </c>
      <c r="O139" s="71"/>
      <c r="P139" s="194">
        <f>O139*H139</f>
        <v>0</v>
      </c>
      <c r="Q139" s="194">
        <v>0</v>
      </c>
      <c r="R139" s="194">
        <f>Q139*H139</f>
        <v>0</v>
      </c>
      <c r="S139" s="194">
        <v>0</v>
      </c>
      <c r="T139" s="195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6" t="s">
        <v>141</v>
      </c>
      <c r="AT139" s="196" t="s">
        <v>136</v>
      </c>
      <c r="AU139" s="196" t="s">
        <v>87</v>
      </c>
      <c r="AY139" s="17" t="s">
        <v>134</v>
      </c>
      <c r="BE139" s="197">
        <f>IF(N139="základní",J139,0)</f>
        <v>0</v>
      </c>
      <c r="BF139" s="197">
        <f>IF(N139="snížená",J139,0)</f>
        <v>0</v>
      </c>
      <c r="BG139" s="197">
        <f>IF(N139="zákl. přenesená",J139,0)</f>
        <v>0</v>
      </c>
      <c r="BH139" s="197">
        <f>IF(N139="sníž. přenesená",J139,0)</f>
        <v>0</v>
      </c>
      <c r="BI139" s="197">
        <f>IF(N139="nulová",J139,0)</f>
        <v>0</v>
      </c>
      <c r="BJ139" s="17" t="s">
        <v>85</v>
      </c>
      <c r="BK139" s="197">
        <f>ROUND(I139*H139,2)</f>
        <v>0</v>
      </c>
      <c r="BL139" s="17" t="s">
        <v>141</v>
      </c>
      <c r="BM139" s="196" t="s">
        <v>524</v>
      </c>
    </row>
    <row r="140" spans="1:65" s="2" customFormat="1">
      <c r="A140" s="34"/>
      <c r="B140" s="35"/>
      <c r="C140" s="36"/>
      <c r="D140" s="198" t="s">
        <v>143</v>
      </c>
      <c r="E140" s="36"/>
      <c r="F140" s="199" t="s">
        <v>525</v>
      </c>
      <c r="G140" s="36"/>
      <c r="H140" s="36"/>
      <c r="I140" s="200"/>
      <c r="J140" s="36"/>
      <c r="K140" s="36"/>
      <c r="L140" s="39"/>
      <c r="M140" s="201"/>
      <c r="N140" s="202"/>
      <c r="O140" s="71"/>
      <c r="P140" s="71"/>
      <c r="Q140" s="71"/>
      <c r="R140" s="71"/>
      <c r="S140" s="71"/>
      <c r="T140" s="72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7" t="s">
        <v>143</v>
      </c>
      <c r="AU140" s="17" t="s">
        <v>87</v>
      </c>
    </row>
    <row r="141" spans="1:65" s="2" customFormat="1" ht="16.5" customHeight="1">
      <c r="A141" s="34"/>
      <c r="B141" s="35"/>
      <c r="C141" s="186" t="s">
        <v>187</v>
      </c>
      <c r="D141" s="186" t="s">
        <v>136</v>
      </c>
      <c r="E141" s="187" t="s">
        <v>476</v>
      </c>
      <c r="F141" s="188" t="s">
        <v>477</v>
      </c>
      <c r="G141" s="189" t="s">
        <v>190</v>
      </c>
      <c r="H141" s="190">
        <v>90</v>
      </c>
      <c r="I141" s="191"/>
      <c r="J141" s="190">
        <f>ROUND(I141*H141,2)</f>
        <v>0</v>
      </c>
      <c r="K141" s="188" t="s">
        <v>140</v>
      </c>
      <c r="L141" s="39"/>
      <c r="M141" s="192" t="s">
        <v>1</v>
      </c>
      <c r="N141" s="193" t="s">
        <v>42</v>
      </c>
      <c r="O141" s="71"/>
      <c r="P141" s="194">
        <f>O141*H141</f>
        <v>0</v>
      </c>
      <c r="Q141" s="194">
        <v>0</v>
      </c>
      <c r="R141" s="194">
        <f>Q141*H141</f>
        <v>0</v>
      </c>
      <c r="S141" s="194">
        <v>0</v>
      </c>
      <c r="T141" s="195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6" t="s">
        <v>141</v>
      </c>
      <c r="AT141" s="196" t="s">
        <v>136</v>
      </c>
      <c r="AU141" s="196" t="s">
        <v>87</v>
      </c>
      <c r="AY141" s="17" t="s">
        <v>134</v>
      </c>
      <c r="BE141" s="197">
        <f>IF(N141="základní",J141,0)</f>
        <v>0</v>
      </c>
      <c r="BF141" s="197">
        <f>IF(N141="snížená",J141,0)</f>
        <v>0</v>
      </c>
      <c r="BG141" s="197">
        <f>IF(N141="zákl. přenesená",J141,0)</f>
        <v>0</v>
      </c>
      <c r="BH141" s="197">
        <f>IF(N141="sníž. přenesená",J141,0)</f>
        <v>0</v>
      </c>
      <c r="BI141" s="197">
        <f>IF(N141="nulová",J141,0)</f>
        <v>0</v>
      </c>
      <c r="BJ141" s="17" t="s">
        <v>85</v>
      </c>
      <c r="BK141" s="197">
        <f>ROUND(I141*H141,2)</f>
        <v>0</v>
      </c>
      <c r="BL141" s="17" t="s">
        <v>141</v>
      </c>
      <c r="BM141" s="196" t="s">
        <v>526</v>
      </c>
    </row>
    <row r="142" spans="1:65" s="2" customFormat="1" ht="19.5">
      <c r="A142" s="34"/>
      <c r="B142" s="35"/>
      <c r="C142" s="36"/>
      <c r="D142" s="198" t="s">
        <v>143</v>
      </c>
      <c r="E142" s="36"/>
      <c r="F142" s="199" t="s">
        <v>479</v>
      </c>
      <c r="G142" s="36"/>
      <c r="H142" s="36"/>
      <c r="I142" s="200"/>
      <c r="J142" s="36"/>
      <c r="K142" s="36"/>
      <c r="L142" s="39"/>
      <c r="M142" s="201"/>
      <c r="N142" s="202"/>
      <c r="O142" s="71"/>
      <c r="P142" s="71"/>
      <c r="Q142" s="71"/>
      <c r="R142" s="71"/>
      <c r="S142" s="71"/>
      <c r="T142" s="72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7" t="s">
        <v>143</v>
      </c>
      <c r="AU142" s="17" t="s">
        <v>87</v>
      </c>
    </row>
    <row r="143" spans="1:65" s="14" customFormat="1">
      <c r="B143" s="213"/>
      <c r="C143" s="214"/>
      <c r="D143" s="198" t="s">
        <v>145</v>
      </c>
      <c r="E143" s="215" t="s">
        <v>1</v>
      </c>
      <c r="F143" s="216" t="s">
        <v>527</v>
      </c>
      <c r="G143" s="214"/>
      <c r="H143" s="217">
        <v>90</v>
      </c>
      <c r="I143" s="218"/>
      <c r="J143" s="214"/>
      <c r="K143" s="214"/>
      <c r="L143" s="219"/>
      <c r="M143" s="220"/>
      <c r="N143" s="221"/>
      <c r="O143" s="221"/>
      <c r="P143" s="221"/>
      <c r="Q143" s="221"/>
      <c r="R143" s="221"/>
      <c r="S143" s="221"/>
      <c r="T143" s="222"/>
      <c r="AT143" s="223" t="s">
        <v>145</v>
      </c>
      <c r="AU143" s="223" t="s">
        <v>87</v>
      </c>
      <c r="AV143" s="14" t="s">
        <v>87</v>
      </c>
      <c r="AW143" s="14" t="s">
        <v>33</v>
      </c>
      <c r="AX143" s="14" t="s">
        <v>85</v>
      </c>
      <c r="AY143" s="223" t="s">
        <v>134</v>
      </c>
    </row>
    <row r="144" spans="1:65" s="2" customFormat="1" ht="16.5" customHeight="1">
      <c r="A144" s="34"/>
      <c r="B144" s="35"/>
      <c r="C144" s="186" t="s">
        <v>193</v>
      </c>
      <c r="D144" s="186" t="s">
        <v>136</v>
      </c>
      <c r="E144" s="187" t="s">
        <v>528</v>
      </c>
      <c r="F144" s="188" t="s">
        <v>529</v>
      </c>
      <c r="G144" s="189" t="s">
        <v>190</v>
      </c>
      <c r="H144" s="190">
        <v>2486.5</v>
      </c>
      <c r="I144" s="191"/>
      <c r="J144" s="190">
        <f>ROUND(I144*H144,2)</f>
        <v>0</v>
      </c>
      <c r="K144" s="188" t="s">
        <v>140</v>
      </c>
      <c r="L144" s="39"/>
      <c r="M144" s="192" t="s">
        <v>1</v>
      </c>
      <c r="N144" s="193" t="s">
        <v>42</v>
      </c>
      <c r="O144" s="71"/>
      <c r="P144" s="194">
        <f>O144*H144</f>
        <v>0</v>
      </c>
      <c r="Q144" s="194">
        <v>0</v>
      </c>
      <c r="R144" s="194">
        <f>Q144*H144</f>
        <v>0</v>
      </c>
      <c r="S144" s="194">
        <v>0</v>
      </c>
      <c r="T144" s="195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6" t="s">
        <v>141</v>
      </c>
      <c r="AT144" s="196" t="s">
        <v>136</v>
      </c>
      <c r="AU144" s="196" t="s">
        <v>87</v>
      </c>
      <c r="AY144" s="17" t="s">
        <v>134</v>
      </c>
      <c r="BE144" s="197">
        <f>IF(N144="základní",J144,0)</f>
        <v>0</v>
      </c>
      <c r="BF144" s="197">
        <f>IF(N144="snížená",J144,0)</f>
        <v>0</v>
      </c>
      <c r="BG144" s="197">
        <f>IF(N144="zákl. přenesená",J144,0)</f>
        <v>0</v>
      </c>
      <c r="BH144" s="197">
        <f>IF(N144="sníž. přenesená",J144,0)</f>
        <v>0</v>
      </c>
      <c r="BI144" s="197">
        <f>IF(N144="nulová",J144,0)</f>
        <v>0</v>
      </c>
      <c r="BJ144" s="17" t="s">
        <v>85</v>
      </c>
      <c r="BK144" s="197">
        <f>ROUND(I144*H144,2)</f>
        <v>0</v>
      </c>
      <c r="BL144" s="17" t="s">
        <v>141</v>
      </c>
      <c r="BM144" s="196" t="s">
        <v>530</v>
      </c>
    </row>
    <row r="145" spans="1:51" s="2" customFormat="1" ht="19.5">
      <c r="A145" s="34"/>
      <c r="B145" s="35"/>
      <c r="C145" s="36"/>
      <c r="D145" s="198" t="s">
        <v>143</v>
      </c>
      <c r="E145" s="36"/>
      <c r="F145" s="199" t="s">
        <v>531</v>
      </c>
      <c r="G145" s="36"/>
      <c r="H145" s="36"/>
      <c r="I145" s="200"/>
      <c r="J145" s="36"/>
      <c r="K145" s="36"/>
      <c r="L145" s="39"/>
      <c r="M145" s="201"/>
      <c r="N145" s="202"/>
      <c r="O145" s="71"/>
      <c r="P145" s="71"/>
      <c r="Q145" s="71"/>
      <c r="R145" s="71"/>
      <c r="S145" s="71"/>
      <c r="T145" s="72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7" t="s">
        <v>143</v>
      </c>
      <c r="AU145" s="17" t="s">
        <v>87</v>
      </c>
    </row>
    <row r="146" spans="1:51" s="14" customFormat="1">
      <c r="B146" s="213"/>
      <c r="C146" s="214"/>
      <c r="D146" s="198" t="s">
        <v>145</v>
      </c>
      <c r="E146" s="215" t="s">
        <v>1</v>
      </c>
      <c r="F146" s="216" t="s">
        <v>532</v>
      </c>
      <c r="G146" s="214"/>
      <c r="H146" s="217">
        <v>2486.5</v>
      </c>
      <c r="I146" s="218"/>
      <c r="J146" s="214"/>
      <c r="K146" s="214"/>
      <c r="L146" s="219"/>
      <c r="M146" s="248"/>
      <c r="N146" s="249"/>
      <c r="O146" s="249"/>
      <c r="P146" s="249"/>
      <c r="Q146" s="249"/>
      <c r="R146" s="249"/>
      <c r="S146" s="249"/>
      <c r="T146" s="250"/>
      <c r="AT146" s="223" t="s">
        <v>145</v>
      </c>
      <c r="AU146" s="223" t="s">
        <v>87</v>
      </c>
      <c r="AV146" s="14" t="s">
        <v>87</v>
      </c>
      <c r="AW146" s="14" t="s">
        <v>33</v>
      </c>
      <c r="AX146" s="14" t="s">
        <v>85</v>
      </c>
      <c r="AY146" s="223" t="s">
        <v>134</v>
      </c>
    </row>
    <row r="147" spans="1:51" s="2" customFormat="1" ht="6.95" customHeight="1">
      <c r="A147" s="34"/>
      <c r="B147" s="54"/>
      <c r="C147" s="55"/>
      <c r="D147" s="55"/>
      <c r="E147" s="55"/>
      <c r="F147" s="55"/>
      <c r="G147" s="55"/>
      <c r="H147" s="55"/>
      <c r="I147" s="55"/>
      <c r="J147" s="55"/>
      <c r="K147" s="55"/>
      <c r="L147" s="39"/>
      <c r="M147" s="34"/>
      <c r="O147" s="34"/>
      <c r="P147" s="34"/>
      <c r="Q147" s="34"/>
      <c r="R147" s="34"/>
      <c r="S147" s="34"/>
      <c r="T147" s="34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</row>
  </sheetData>
  <sheetProtection algorithmName="SHA-512" hashValue="CNhSx63gNN2WkWxCnPKVCHkUm0S0WCijBhTGjgMZnnW21tfqePOv/OFmYTM7n9TftfPzvvD902A8HbgVlkvozQ==" saltValue="5/xVydXDFw6Ztcq/t2gIfI6juIlk1ivBL00yJNDyJJN8ECTdQKTvWJtvr5M4xkLlU+Q5CyY6SVK6wEwmN/atwg==" spinCount="100000" sheet="1" objects="1" scenarios="1" formatColumns="0" formatRows="0" autoFilter="0"/>
  <autoFilter ref="C117:K146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2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1"/>
      <c r="M2" s="251"/>
      <c r="N2" s="251"/>
      <c r="O2" s="251"/>
      <c r="P2" s="251"/>
      <c r="Q2" s="251"/>
      <c r="R2" s="251"/>
      <c r="S2" s="251"/>
      <c r="T2" s="251"/>
      <c r="U2" s="251"/>
      <c r="V2" s="251"/>
      <c r="AT2" s="17" t="s">
        <v>99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87</v>
      </c>
    </row>
    <row r="4" spans="1:46" s="1" customFormat="1" ht="24.95" customHeight="1">
      <c r="B4" s="20"/>
      <c r="D4" s="110" t="s">
        <v>103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15</v>
      </c>
      <c r="L6" s="20"/>
    </row>
    <row r="7" spans="1:46" s="1" customFormat="1" ht="16.5" customHeight="1">
      <c r="B7" s="20"/>
      <c r="E7" s="295" t="str">
        <f>'Rekapitulace stavby'!K6</f>
        <v>Janovský mokřad - vodní plochy, terénní úpravy</v>
      </c>
      <c r="F7" s="296"/>
      <c r="G7" s="296"/>
      <c r="H7" s="296"/>
      <c r="L7" s="20"/>
    </row>
    <row r="8" spans="1:46" s="2" customFormat="1" ht="12" customHeight="1">
      <c r="A8" s="34"/>
      <c r="B8" s="39"/>
      <c r="C8" s="34"/>
      <c r="D8" s="112" t="s">
        <v>104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97" t="s">
        <v>533</v>
      </c>
      <c r="F9" s="298"/>
      <c r="G9" s="298"/>
      <c r="H9" s="298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17</v>
      </c>
      <c r="E11" s="34"/>
      <c r="F11" s="113" t="s">
        <v>1</v>
      </c>
      <c r="G11" s="34"/>
      <c r="H11" s="34"/>
      <c r="I11" s="112" t="s">
        <v>18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19</v>
      </c>
      <c r="E12" s="34"/>
      <c r="F12" s="113" t="s">
        <v>20</v>
      </c>
      <c r="G12" s="34"/>
      <c r="H12" s="34"/>
      <c r="I12" s="112" t="s">
        <v>21</v>
      </c>
      <c r="J12" s="114" t="str">
        <f>'Rekapitulace stavby'!AN8</f>
        <v>15. 8. 2022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23</v>
      </c>
      <c r="E14" s="34"/>
      <c r="F14" s="34"/>
      <c r="G14" s="34"/>
      <c r="H14" s="34"/>
      <c r="I14" s="112" t="s">
        <v>24</v>
      </c>
      <c r="J14" s="113" t="s">
        <v>25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">
        <v>26</v>
      </c>
      <c r="F15" s="34"/>
      <c r="G15" s="34"/>
      <c r="H15" s="34"/>
      <c r="I15" s="112" t="s">
        <v>27</v>
      </c>
      <c r="J15" s="113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28</v>
      </c>
      <c r="E17" s="34"/>
      <c r="F17" s="34"/>
      <c r="G17" s="34"/>
      <c r="H17" s="34"/>
      <c r="I17" s="112" t="s">
        <v>24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299" t="str">
        <f>'Rekapitulace stavby'!E14</f>
        <v>Vyplň údaj</v>
      </c>
      <c r="F18" s="300"/>
      <c r="G18" s="300"/>
      <c r="H18" s="300"/>
      <c r="I18" s="112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30</v>
      </c>
      <c r="E20" s="34"/>
      <c r="F20" s="34"/>
      <c r="G20" s="34"/>
      <c r="H20" s="34"/>
      <c r="I20" s="112" t="s">
        <v>24</v>
      </c>
      <c r="J20" s="113" t="s">
        <v>31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">
        <v>32</v>
      </c>
      <c r="F21" s="34"/>
      <c r="G21" s="34"/>
      <c r="H21" s="34"/>
      <c r="I21" s="112" t="s">
        <v>27</v>
      </c>
      <c r="J21" s="113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34</v>
      </c>
      <c r="E23" s="34"/>
      <c r="F23" s="34"/>
      <c r="G23" s="34"/>
      <c r="H23" s="34"/>
      <c r="I23" s="112" t="s">
        <v>24</v>
      </c>
      <c r="J23" s="113" t="s">
        <v>31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">
        <v>35</v>
      </c>
      <c r="F24" s="34"/>
      <c r="G24" s="34"/>
      <c r="H24" s="34"/>
      <c r="I24" s="112" t="s">
        <v>27</v>
      </c>
      <c r="J24" s="113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36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301" t="s">
        <v>1</v>
      </c>
      <c r="F27" s="301"/>
      <c r="G27" s="301"/>
      <c r="H27" s="301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37</v>
      </c>
      <c r="E30" s="34"/>
      <c r="F30" s="34"/>
      <c r="G30" s="34"/>
      <c r="H30" s="34"/>
      <c r="I30" s="34"/>
      <c r="J30" s="120">
        <f>ROUND(J118,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39</v>
      </c>
      <c r="G32" s="34"/>
      <c r="H32" s="34"/>
      <c r="I32" s="121" t="s">
        <v>38</v>
      </c>
      <c r="J32" s="121" t="s">
        <v>40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41</v>
      </c>
      <c r="E33" s="112" t="s">
        <v>42</v>
      </c>
      <c r="F33" s="123">
        <f>ROUND((SUM(BE118:BE131)),  2)</f>
        <v>0</v>
      </c>
      <c r="G33" s="34"/>
      <c r="H33" s="34"/>
      <c r="I33" s="124">
        <v>0.21</v>
      </c>
      <c r="J33" s="123">
        <f>ROUND(((SUM(BE118:BE131))*I33),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43</v>
      </c>
      <c r="F34" s="123">
        <f>ROUND((SUM(BF118:BF131)),  2)</f>
        <v>0</v>
      </c>
      <c r="G34" s="34"/>
      <c r="H34" s="34"/>
      <c r="I34" s="124">
        <v>0.15</v>
      </c>
      <c r="J34" s="123">
        <f>ROUND(((SUM(BF118:BF131))*I34),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44</v>
      </c>
      <c r="F35" s="123">
        <f>ROUND((SUM(BG118:BG131)),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45</v>
      </c>
      <c r="F36" s="123">
        <f>ROUND((SUM(BH118:BH131)),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46</v>
      </c>
      <c r="F37" s="123">
        <f>ROUND((SUM(BI118:BI131)),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47</v>
      </c>
      <c r="E39" s="127"/>
      <c r="F39" s="127"/>
      <c r="G39" s="128" t="s">
        <v>48</v>
      </c>
      <c r="H39" s="129" t="s">
        <v>49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50</v>
      </c>
      <c r="E50" s="133"/>
      <c r="F50" s="133"/>
      <c r="G50" s="132" t="s">
        <v>51</v>
      </c>
      <c r="H50" s="133"/>
      <c r="I50" s="133"/>
      <c r="J50" s="133"/>
      <c r="K50" s="133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34" t="s">
        <v>52</v>
      </c>
      <c r="E61" s="135"/>
      <c r="F61" s="136" t="s">
        <v>53</v>
      </c>
      <c r="G61" s="134" t="s">
        <v>52</v>
      </c>
      <c r="H61" s="135"/>
      <c r="I61" s="135"/>
      <c r="J61" s="137" t="s">
        <v>53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32" t="s">
        <v>54</v>
      </c>
      <c r="E65" s="138"/>
      <c r="F65" s="138"/>
      <c r="G65" s="132" t="s">
        <v>55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34" t="s">
        <v>52</v>
      </c>
      <c r="E76" s="135"/>
      <c r="F76" s="136" t="s">
        <v>53</v>
      </c>
      <c r="G76" s="134" t="s">
        <v>52</v>
      </c>
      <c r="H76" s="135"/>
      <c r="I76" s="135"/>
      <c r="J76" s="137" t="s">
        <v>53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106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15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293" t="str">
        <f>E7</f>
        <v>Janovský mokřad - vodní plochy, terénní úpravy</v>
      </c>
      <c r="F85" s="294"/>
      <c r="G85" s="294"/>
      <c r="H85" s="294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104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81" t="str">
        <f>E9</f>
        <v>05 - SO 05 Tůň 2</v>
      </c>
      <c r="F87" s="292"/>
      <c r="G87" s="292"/>
      <c r="H87" s="292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19</v>
      </c>
      <c r="D89" s="36"/>
      <c r="E89" s="36"/>
      <c r="F89" s="27" t="str">
        <f>F12</f>
        <v>Janovský mokřad</v>
      </c>
      <c r="G89" s="36"/>
      <c r="H89" s="36"/>
      <c r="I89" s="29" t="s">
        <v>21</v>
      </c>
      <c r="J89" s="66" t="str">
        <f>IF(J12="","",J12)</f>
        <v>15. 8. 2022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23</v>
      </c>
      <c r="D91" s="36"/>
      <c r="E91" s="36"/>
      <c r="F91" s="27" t="str">
        <f>E15</f>
        <v>Plzeňský kraj</v>
      </c>
      <c r="G91" s="36"/>
      <c r="H91" s="36"/>
      <c r="I91" s="29" t="s">
        <v>30</v>
      </c>
      <c r="J91" s="32" t="str">
        <f>E21</f>
        <v>Ing. Jiří Tägl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25.7" customHeight="1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29" t="s">
        <v>34</v>
      </c>
      <c r="J92" s="32" t="str">
        <f>E24</f>
        <v>Projektová kancelář, Ing. Jiří Tägl s.r.o.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107</v>
      </c>
      <c r="D94" s="144"/>
      <c r="E94" s="144"/>
      <c r="F94" s="144"/>
      <c r="G94" s="144"/>
      <c r="H94" s="144"/>
      <c r="I94" s="144"/>
      <c r="J94" s="145" t="s">
        <v>108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109</v>
      </c>
      <c r="D96" s="36"/>
      <c r="E96" s="36"/>
      <c r="F96" s="36"/>
      <c r="G96" s="36"/>
      <c r="H96" s="36"/>
      <c r="I96" s="36"/>
      <c r="J96" s="84">
        <f>J118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110</v>
      </c>
    </row>
    <row r="97" spans="1:31" s="9" customFormat="1" ht="24.95" customHeight="1">
      <c r="B97" s="147"/>
      <c r="C97" s="148"/>
      <c r="D97" s="149" t="s">
        <v>111</v>
      </c>
      <c r="E97" s="150"/>
      <c r="F97" s="150"/>
      <c r="G97" s="150"/>
      <c r="H97" s="150"/>
      <c r="I97" s="150"/>
      <c r="J97" s="151">
        <f>J119</f>
        <v>0</v>
      </c>
      <c r="K97" s="148"/>
      <c r="L97" s="152"/>
    </row>
    <row r="98" spans="1:31" s="10" customFormat="1" ht="19.899999999999999" customHeight="1">
      <c r="B98" s="153"/>
      <c r="C98" s="154"/>
      <c r="D98" s="155" t="s">
        <v>112</v>
      </c>
      <c r="E98" s="156"/>
      <c r="F98" s="156"/>
      <c r="G98" s="156"/>
      <c r="H98" s="156"/>
      <c r="I98" s="156"/>
      <c r="J98" s="157">
        <f>J120</f>
        <v>0</v>
      </c>
      <c r="K98" s="154"/>
      <c r="L98" s="158"/>
    </row>
    <row r="99" spans="1:31" s="2" customFormat="1" ht="21.75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pans="1:31" s="2" customFormat="1" ht="6.95" customHeight="1">
      <c r="A100" s="34"/>
      <c r="B100" s="54"/>
      <c r="C100" s="55"/>
      <c r="D100" s="55"/>
      <c r="E100" s="55"/>
      <c r="F100" s="55"/>
      <c r="G100" s="55"/>
      <c r="H100" s="55"/>
      <c r="I100" s="55"/>
      <c r="J100" s="55"/>
      <c r="K100" s="55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pans="1:31" s="2" customFormat="1" ht="6.95" customHeight="1">
      <c r="A104" s="34"/>
      <c r="B104" s="56"/>
      <c r="C104" s="57"/>
      <c r="D104" s="57"/>
      <c r="E104" s="57"/>
      <c r="F104" s="57"/>
      <c r="G104" s="57"/>
      <c r="H104" s="57"/>
      <c r="I104" s="57"/>
      <c r="J104" s="57"/>
      <c r="K104" s="57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31" s="2" customFormat="1" ht="24.95" customHeight="1">
      <c r="A105" s="34"/>
      <c r="B105" s="35"/>
      <c r="C105" s="23" t="s">
        <v>119</v>
      </c>
      <c r="D105" s="36"/>
      <c r="E105" s="36"/>
      <c r="F105" s="36"/>
      <c r="G105" s="36"/>
      <c r="H105" s="36"/>
      <c r="I105" s="36"/>
      <c r="J105" s="36"/>
      <c r="K105" s="36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6.95" customHeight="1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12" customHeight="1">
      <c r="A107" s="34"/>
      <c r="B107" s="35"/>
      <c r="C107" s="29" t="s">
        <v>15</v>
      </c>
      <c r="D107" s="36"/>
      <c r="E107" s="36"/>
      <c r="F107" s="36"/>
      <c r="G107" s="36"/>
      <c r="H107" s="36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16.5" customHeight="1">
      <c r="A108" s="34"/>
      <c r="B108" s="35"/>
      <c r="C108" s="36"/>
      <c r="D108" s="36"/>
      <c r="E108" s="293" t="str">
        <f>E7</f>
        <v>Janovský mokřad - vodní plochy, terénní úpravy</v>
      </c>
      <c r="F108" s="294"/>
      <c r="G108" s="294"/>
      <c r="H108" s="294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2" customHeight="1">
      <c r="A109" s="34"/>
      <c r="B109" s="35"/>
      <c r="C109" s="29" t="s">
        <v>104</v>
      </c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6.5" customHeight="1">
      <c r="A110" s="34"/>
      <c r="B110" s="35"/>
      <c r="C110" s="36"/>
      <c r="D110" s="36"/>
      <c r="E110" s="281" t="str">
        <f>E9</f>
        <v>05 - SO 05 Tůň 2</v>
      </c>
      <c r="F110" s="292"/>
      <c r="G110" s="292"/>
      <c r="H110" s="292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6.95" customHeight="1">
      <c r="A111" s="34"/>
      <c r="B111" s="35"/>
      <c r="C111" s="36"/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2" customHeight="1">
      <c r="A112" s="34"/>
      <c r="B112" s="35"/>
      <c r="C112" s="29" t="s">
        <v>19</v>
      </c>
      <c r="D112" s="36"/>
      <c r="E112" s="36"/>
      <c r="F112" s="27" t="str">
        <f>F12</f>
        <v>Janovský mokřad</v>
      </c>
      <c r="G112" s="36"/>
      <c r="H112" s="36"/>
      <c r="I112" s="29" t="s">
        <v>21</v>
      </c>
      <c r="J112" s="66" t="str">
        <f>IF(J12="","",J12)</f>
        <v>15. 8. 2022</v>
      </c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6.95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5.2" customHeight="1">
      <c r="A114" s="34"/>
      <c r="B114" s="35"/>
      <c r="C114" s="29" t="s">
        <v>23</v>
      </c>
      <c r="D114" s="36"/>
      <c r="E114" s="36"/>
      <c r="F114" s="27" t="str">
        <f>E15</f>
        <v>Plzeňský kraj</v>
      </c>
      <c r="G114" s="36"/>
      <c r="H114" s="36"/>
      <c r="I114" s="29" t="s">
        <v>30</v>
      </c>
      <c r="J114" s="32" t="str">
        <f>E21</f>
        <v>Ing. Jiří Tägl</v>
      </c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25.7" customHeight="1">
      <c r="A115" s="34"/>
      <c r="B115" s="35"/>
      <c r="C115" s="29" t="s">
        <v>28</v>
      </c>
      <c r="D115" s="36"/>
      <c r="E115" s="36"/>
      <c r="F115" s="27" t="str">
        <f>IF(E18="","",E18)</f>
        <v>Vyplň údaj</v>
      </c>
      <c r="G115" s="36"/>
      <c r="H115" s="36"/>
      <c r="I115" s="29" t="s">
        <v>34</v>
      </c>
      <c r="J115" s="32" t="str">
        <f>E24</f>
        <v>Projektová kancelář, Ing. Jiří Tägl s.r.o.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0.35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11" customFormat="1" ht="29.25" customHeight="1">
      <c r="A117" s="159"/>
      <c r="B117" s="160"/>
      <c r="C117" s="161" t="s">
        <v>120</v>
      </c>
      <c r="D117" s="162" t="s">
        <v>62</v>
      </c>
      <c r="E117" s="162" t="s">
        <v>58</v>
      </c>
      <c r="F117" s="162" t="s">
        <v>59</v>
      </c>
      <c r="G117" s="162" t="s">
        <v>121</v>
      </c>
      <c r="H117" s="162" t="s">
        <v>122</v>
      </c>
      <c r="I117" s="162" t="s">
        <v>123</v>
      </c>
      <c r="J117" s="162" t="s">
        <v>108</v>
      </c>
      <c r="K117" s="163" t="s">
        <v>124</v>
      </c>
      <c r="L117" s="164"/>
      <c r="M117" s="75" t="s">
        <v>1</v>
      </c>
      <c r="N117" s="76" t="s">
        <v>41</v>
      </c>
      <c r="O117" s="76" t="s">
        <v>125</v>
      </c>
      <c r="P117" s="76" t="s">
        <v>126</v>
      </c>
      <c r="Q117" s="76" t="s">
        <v>127</v>
      </c>
      <c r="R117" s="76" t="s">
        <v>128</v>
      </c>
      <c r="S117" s="76" t="s">
        <v>129</v>
      </c>
      <c r="T117" s="77" t="s">
        <v>130</v>
      </c>
      <c r="U117" s="159"/>
      <c r="V117" s="159"/>
      <c r="W117" s="159"/>
      <c r="X117" s="159"/>
      <c r="Y117" s="159"/>
      <c r="Z117" s="159"/>
      <c r="AA117" s="159"/>
      <c r="AB117" s="159"/>
      <c r="AC117" s="159"/>
      <c r="AD117" s="159"/>
      <c r="AE117" s="159"/>
    </row>
    <row r="118" spans="1:65" s="2" customFormat="1" ht="22.9" customHeight="1">
      <c r="A118" s="34"/>
      <c r="B118" s="35"/>
      <c r="C118" s="82" t="s">
        <v>131</v>
      </c>
      <c r="D118" s="36"/>
      <c r="E118" s="36"/>
      <c r="F118" s="36"/>
      <c r="G118" s="36"/>
      <c r="H118" s="36"/>
      <c r="I118" s="36"/>
      <c r="J118" s="165">
        <f>BK118</f>
        <v>0</v>
      </c>
      <c r="K118" s="36"/>
      <c r="L118" s="39"/>
      <c r="M118" s="78"/>
      <c r="N118" s="166"/>
      <c r="O118" s="79"/>
      <c r="P118" s="167">
        <f>P119</f>
        <v>0</v>
      </c>
      <c r="Q118" s="79"/>
      <c r="R118" s="167">
        <f>R119</f>
        <v>0</v>
      </c>
      <c r="S118" s="79"/>
      <c r="T118" s="168">
        <f>T119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7" t="s">
        <v>76</v>
      </c>
      <c r="AU118" s="17" t="s">
        <v>110</v>
      </c>
      <c r="BK118" s="169">
        <f>BK119</f>
        <v>0</v>
      </c>
    </row>
    <row r="119" spans="1:65" s="12" customFormat="1" ht="25.9" customHeight="1">
      <c r="B119" s="170"/>
      <c r="C119" s="171"/>
      <c r="D119" s="172" t="s">
        <v>76</v>
      </c>
      <c r="E119" s="173" t="s">
        <v>132</v>
      </c>
      <c r="F119" s="173" t="s">
        <v>133</v>
      </c>
      <c r="G119" s="171"/>
      <c r="H119" s="171"/>
      <c r="I119" s="174"/>
      <c r="J119" s="175">
        <f>BK119</f>
        <v>0</v>
      </c>
      <c r="K119" s="171"/>
      <c r="L119" s="176"/>
      <c r="M119" s="177"/>
      <c r="N119" s="178"/>
      <c r="O119" s="178"/>
      <c r="P119" s="179">
        <f>P120</f>
        <v>0</v>
      </c>
      <c r="Q119" s="178"/>
      <c r="R119" s="179">
        <f>R120</f>
        <v>0</v>
      </c>
      <c r="S119" s="178"/>
      <c r="T119" s="180">
        <f>T120</f>
        <v>0</v>
      </c>
      <c r="AR119" s="181" t="s">
        <v>85</v>
      </c>
      <c r="AT119" s="182" t="s">
        <v>76</v>
      </c>
      <c r="AU119" s="182" t="s">
        <v>77</v>
      </c>
      <c r="AY119" s="181" t="s">
        <v>134</v>
      </c>
      <c r="BK119" s="183">
        <f>BK120</f>
        <v>0</v>
      </c>
    </row>
    <row r="120" spans="1:65" s="12" customFormat="1" ht="22.9" customHeight="1">
      <c r="B120" s="170"/>
      <c r="C120" s="171"/>
      <c r="D120" s="172" t="s">
        <v>76</v>
      </c>
      <c r="E120" s="184" t="s">
        <v>85</v>
      </c>
      <c r="F120" s="184" t="s">
        <v>135</v>
      </c>
      <c r="G120" s="171"/>
      <c r="H120" s="171"/>
      <c r="I120" s="174"/>
      <c r="J120" s="185">
        <f>BK120</f>
        <v>0</v>
      </c>
      <c r="K120" s="171"/>
      <c r="L120" s="176"/>
      <c r="M120" s="177"/>
      <c r="N120" s="178"/>
      <c r="O120" s="178"/>
      <c r="P120" s="179">
        <f>SUM(P121:P131)</f>
        <v>0</v>
      </c>
      <c r="Q120" s="178"/>
      <c r="R120" s="179">
        <f>SUM(R121:R131)</f>
        <v>0</v>
      </c>
      <c r="S120" s="178"/>
      <c r="T120" s="180">
        <f>SUM(T121:T131)</f>
        <v>0</v>
      </c>
      <c r="AR120" s="181" t="s">
        <v>85</v>
      </c>
      <c r="AT120" s="182" t="s">
        <v>76</v>
      </c>
      <c r="AU120" s="182" t="s">
        <v>85</v>
      </c>
      <c r="AY120" s="181" t="s">
        <v>134</v>
      </c>
      <c r="BK120" s="183">
        <f>SUM(BK121:BK131)</f>
        <v>0</v>
      </c>
    </row>
    <row r="121" spans="1:65" s="2" customFormat="1" ht="21.75" customHeight="1">
      <c r="A121" s="34"/>
      <c r="B121" s="35"/>
      <c r="C121" s="186" t="s">
        <v>85</v>
      </c>
      <c r="D121" s="186" t="s">
        <v>136</v>
      </c>
      <c r="E121" s="187" t="s">
        <v>482</v>
      </c>
      <c r="F121" s="188" t="s">
        <v>483</v>
      </c>
      <c r="G121" s="189" t="s">
        <v>155</v>
      </c>
      <c r="H121" s="190">
        <v>600</v>
      </c>
      <c r="I121" s="191"/>
      <c r="J121" s="190">
        <f>ROUND(I121*H121,2)</f>
        <v>0</v>
      </c>
      <c r="K121" s="188" t="s">
        <v>140</v>
      </c>
      <c r="L121" s="39"/>
      <c r="M121" s="192" t="s">
        <v>1</v>
      </c>
      <c r="N121" s="193" t="s">
        <v>42</v>
      </c>
      <c r="O121" s="71"/>
      <c r="P121" s="194">
        <f>O121*H121</f>
        <v>0</v>
      </c>
      <c r="Q121" s="194">
        <v>0</v>
      </c>
      <c r="R121" s="194">
        <f>Q121*H121</f>
        <v>0</v>
      </c>
      <c r="S121" s="194">
        <v>0</v>
      </c>
      <c r="T121" s="195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96" t="s">
        <v>141</v>
      </c>
      <c r="AT121" s="196" t="s">
        <v>136</v>
      </c>
      <c r="AU121" s="196" t="s">
        <v>87</v>
      </c>
      <c r="AY121" s="17" t="s">
        <v>134</v>
      </c>
      <c r="BE121" s="197">
        <f>IF(N121="základní",J121,0)</f>
        <v>0</v>
      </c>
      <c r="BF121" s="197">
        <f>IF(N121="snížená",J121,0)</f>
        <v>0</v>
      </c>
      <c r="BG121" s="197">
        <f>IF(N121="zákl. přenesená",J121,0)</f>
        <v>0</v>
      </c>
      <c r="BH121" s="197">
        <f>IF(N121="sníž. přenesená",J121,0)</f>
        <v>0</v>
      </c>
      <c r="BI121" s="197">
        <f>IF(N121="nulová",J121,0)</f>
        <v>0</v>
      </c>
      <c r="BJ121" s="17" t="s">
        <v>85</v>
      </c>
      <c r="BK121" s="197">
        <f>ROUND(I121*H121,2)</f>
        <v>0</v>
      </c>
      <c r="BL121" s="17" t="s">
        <v>141</v>
      </c>
      <c r="BM121" s="196" t="s">
        <v>534</v>
      </c>
    </row>
    <row r="122" spans="1:65" s="2" customFormat="1">
      <c r="A122" s="34"/>
      <c r="B122" s="35"/>
      <c r="C122" s="36"/>
      <c r="D122" s="198" t="s">
        <v>143</v>
      </c>
      <c r="E122" s="36"/>
      <c r="F122" s="199" t="s">
        <v>485</v>
      </c>
      <c r="G122" s="36"/>
      <c r="H122" s="36"/>
      <c r="I122" s="200"/>
      <c r="J122" s="36"/>
      <c r="K122" s="36"/>
      <c r="L122" s="39"/>
      <c r="M122" s="201"/>
      <c r="N122" s="202"/>
      <c r="O122" s="71"/>
      <c r="P122" s="71"/>
      <c r="Q122" s="71"/>
      <c r="R122" s="71"/>
      <c r="S122" s="71"/>
      <c r="T122" s="72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7" t="s">
        <v>143</v>
      </c>
      <c r="AU122" s="17" t="s">
        <v>87</v>
      </c>
    </row>
    <row r="123" spans="1:65" s="14" customFormat="1">
      <c r="B123" s="213"/>
      <c r="C123" s="214"/>
      <c r="D123" s="198" t="s">
        <v>145</v>
      </c>
      <c r="E123" s="215" t="s">
        <v>1</v>
      </c>
      <c r="F123" s="216" t="s">
        <v>535</v>
      </c>
      <c r="G123" s="214"/>
      <c r="H123" s="217">
        <v>600</v>
      </c>
      <c r="I123" s="218"/>
      <c r="J123" s="214"/>
      <c r="K123" s="214"/>
      <c r="L123" s="219"/>
      <c r="M123" s="220"/>
      <c r="N123" s="221"/>
      <c r="O123" s="221"/>
      <c r="P123" s="221"/>
      <c r="Q123" s="221"/>
      <c r="R123" s="221"/>
      <c r="S123" s="221"/>
      <c r="T123" s="222"/>
      <c r="AT123" s="223" t="s">
        <v>145</v>
      </c>
      <c r="AU123" s="223" t="s">
        <v>87</v>
      </c>
      <c r="AV123" s="14" t="s">
        <v>87</v>
      </c>
      <c r="AW123" s="14" t="s">
        <v>33</v>
      </c>
      <c r="AX123" s="14" t="s">
        <v>85</v>
      </c>
      <c r="AY123" s="223" t="s">
        <v>134</v>
      </c>
    </row>
    <row r="124" spans="1:65" s="2" customFormat="1" ht="21.75" customHeight="1">
      <c r="A124" s="34"/>
      <c r="B124" s="35"/>
      <c r="C124" s="186" t="s">
        <v>87</v>
      </c>
      <c r="D124" s="186" t="s">
        <v>136</v>
      </c>
      <c r="E124" s="187" t="s">
        <v>486</v>
      </c>
      <c r="F124" s="188" t="s">
        <v>487</v>
      </c>
      <c r="G124" s="189" t="s">
        <v>155</v>
      </c>
      <c r="H124" s="190">
        <v>600</v>
      </c>
      <c r="I124" s="191"/>
      <c r="J124" s="190">
        <f>ROUND(I124*H124,2)</f>
        <v>0</v>
      </c>
      <c r="K124" s="188" t="s">
        <v>140</v>
      </c>
      <c r="L124" s="39"/>
      <c r="M124" s="192" t="s">
        <v>1</v>
      </c>
      <c r="N124" s="193" t="s">
        <v>42</v>
      </c>
      <c r="O124" s="71"/>
      <c r="P124" s="194">
        <f>O124*H124</f>
        <v>0</v>
      </c>
      <c r="Q124" s="194">
        <v>0</v>
      </c>
      <c r="R124" s="194">
        <f>Q124*H124</f>
        <v>0</v>
      </c>
      <c r="S124" s="194">
        <v>0</v>
      </c>
      <c r="T124" s="195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96" t="s">
        <v>141</v>
      </c>
      <c r="AT124" s="196" t="s">
        <v>136</v>
      </c>
      <c r="AU124" s="196" t="s">
        <v>87</v>
      </c>
      <c r="AY124" s="17" t="s">
        <v>134</v>
      </c>
      <c r="BE124" s="197">
        <f>IF(N124="základní",J124,0)</f>
        <v>0</v>
      </c>
      <c r="BF124" s="197">
        <f>IF(N124="snížená",J124,0)</f>
        <v>0</v>
      </c>
      <c r="BG124" s="197">
        <f>IF(N124="zákl. přenesená",J124,0)</f>
        <v>0</v>
      </c>
      <c r="BH124" s="197">
        <f>IF(N124="sníž. přenesená",J124,0)</f>
        <v>0</v>
      </c>
      <c r="BI124" s="197">
        <f>IF(N124="nulová",J124,0)</f>
        <v>0</v>
      </c>
      <c r="BJ124" s="17" t="s">
        <v>85</v>
      </c>
      <c r="BK124" s="197">
        <f>ROUND(I124*H124,2)</f>
        <v>0</v>
      </c>
      <c r="BL124" s="17" t="s">
        <v>141</v>
      </c>
      <c r="BM124" s="196" t="s">
        <v>536</v>
      </c>
    </row>
    <row r="125" spans="1:65" s="2" customFormat="1" ht="19.5">
      <c r="A125" s="34"/>
      <c r="B125" s="35"/>
      <c r="C125" s="36"/>
      <c r="D125" s="198" t="s">
        <v>143</v>
      </c>
      <c r="E125" s="36"/>
      <c r="F125" s="199" t="s">
        <v>489</v>
      </c>
      <c r="G125" s="36"/>
      <c r="H125" s="36"/>
      <c r="I125" s="200"/>
      <c r="J125" s="36"/>
      <c r="K125" s="36"/>
      <c r="L125" s="39"/>
      <c r="M125" s="201"/>
      <c r="N125" s="202"/>
      <c r="O125" s="71"/>
      <c r="P125" s="71"/>
      <c r="Q125" s="71"/>
      <c r="R125" s="71"/>
      <c r="S125" s="71"/>
      <c r="T125" s="72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7" t="s">
        <v>143</v>
      </c>
      <c r="AU125" s="17" t="s">
        <v>87</v>
      </c>
    </row>
    <row r="126" spans="1:65" s="14" customFormat="1">
      <c r="B126" s="213"/>
      <c r="C126" s="214"/>
      <c r="D126" s="198" t="s">
        <v>145</v>
      </c>
      <c r="E126" s="215" t="s">
        <v>1</v>
      </c>
      <c r="F126" s="216" t="s">
        <v>537</v>
      </c>
      <c r="G126" s="214"/>
      <c r="H126" s="217">
        <v>600</v>
      </c>
      <c r="I126" s="218"/>
      <c r="J126" s="214"/>
      <c r="K126" s="214"/>
      <c r="L126" s="219"/>
      <c r="M126" s="220"/>
      <c r="N126" s="221"/>
      <c r="O126" s="221"/>
      <c r="P126" s="221"/>
      <c r="Q126" s="221"/>
      <c r="R126" s="221"/>
      <c r="S126" s="221"/>
      <c r="T126" s="222"/>
      <c r="AT126" s="223" t="s">
        <v>145</v>
      </c>
      <c r="AU126" s="223" t="s">
        <v>87</v>
      </c>
      <c r="AV126" s="14" t="s">
        <v>87</v>
      </c>
      <c r="AW126" s="14" t="s">
        <v>33</v>
      </c>
      <c r="AX126" s="14" t="s">
        <v>85</v>
      </c>
      <c r="AY126" s="223" t="s">
        <v>134</v>
      </c>
    </row>
    <row r="127" spans="1:65" s="2" customFormat="1" ht="16.5" customHeight="1">
      <c r="A127" s="34"/>
      <c r="B127" s="35"/>
      <c r="C127" s="186" t="s">
        <v>152</v>
      </c>
      <c r="D127" s="186" t="s">
        <v>136</v>
      </c>
      <c r="E127" s="187" t="s">
        <v>491</v>
      </c>
      <c r="F127" s="188" t="s">
        <v>492</v>
      </c>
      <c r="G127" s="189" t="s">
        <v>155</v>
      </c>
      <c r="H127" s="190">
        <v>600</v>
      </c>
      <c r="I127" s="191"/>
      <c r="J127" s="190">
        <f>ROUND(I127*H127,2)</f>
        <v>0</v>
      </c>
      <c r="K127" s="188" t="s">
        <v>140</v>
      </c>
      <c r="L127" s="39"/>
      <c r="M127" s="192" t="s">
        <v>1</v>
      </c>
      <c r="N127" s="193" t="s">
        <v>42</v>
      </c>
      <c r="O127" s="71"/>
      <c r="P127" s="194">
        <f>O127*H127</f>
        <v>0</v>
      </c>
      <c r="Q127" s="194">
        <v>0</v>
      </c>
      <c r="R127" s="194">
        <f>Q127*H127</f>
        <v>0</v>
      </c>
      <c r="S127" s="194">
        <v>0</v>
      </c>
      <c r="T127" s="195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96" t="s">
        <v>141</v>
      </c>
      <c r="AT127" s="196" t="s">
        <v>136</v>
      </c>
      <c r="AU127" s="196" t="s">
        <v>87</v>
      </c>
      <c r="AY127" s="17" t="s">
        <v>134</v>
      </c>
      <c r="BE127" s="197">
        <f>IF(N127="základní",J127,0)</f>
        <v>0</v>
      </c>
      <c r="BF127" s="197">
        <f>IF(N127="snížená",J127,0)</f>
        <v>0</v>
      </c>
      <c r="BG127" s="197">
        <f>IF(N127="zákl. přenesená",J127,0)</f>
        <v>0</v>
      </c>
      <c r="BH127" s="197">
        <f>IF(N127="sníž. přenesená",J127,0)</f>
        <v>0</v>
      </c>
      <c r="BI127" s="197">
        <f>IF(N127="nulová",J127,0)</f>
        <v>0</v>
      </c>
      <c r="BJ127" s="17" t="s">
        <v>85</v>
      </c>
      <c r="BK127" s="197">
        <f>ROUND(I127*H127,2)</f>
        <v>0</v>
      </c>
      <c r="BL127" s="17" t="s">
        <v>141</v>
      </c>
      <c r="BM127" s="196" t="s">
        <v>538</v>
      </c>
    </row>
    <row r="128" spans="1:65" s="2" customFormat="1" ht="19.5">
      <c r="A128" s="34"/>
      <c r="B128" s="35"/>
      <c r="C128" s="36"/>
      <c r="D128" s="198" t="s">
        <v>143</v>
      </c>
      <c r="E128" s="36"/>
      <c r="F128" s="199" t="s">
        <v>494</v>
      </c>
      <c r="G128" s="36"/>
      <c r="H128" s="36"/>
      <c r="I128" s="200"/>
      <c r="J128" s="36"/>
      <c r="K128" s="36"/>
      <c r="L128" s="39"/>
      <c r="M128" s="201"/>
      <c r="N128" s="202"/>
      <c r="O128" s="71"/>
      <c r="P128" s="71"/>
      <c r="Q128" s="71"/>
      <c r="R128" s="71"/>
      <c r="S128" s="71"/>
      <c r="T128" s="72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7" t="s">
        <v>143</v>
      </c>
      <c r="AU128" s="17" t="s">
        <v>87</v>
      </c>
    </row>
    <row r="129" spans="1:65" s="2" customFormat="1" ht="16.5" customHeight="1">
      <c r="A129" s="34"/>
      <c r="B129" s="35"/>
      <c r="C129" s="186" t="s">
        <v>141</v>
      </c>
      <c r="D129" s="186" t="s">
        <v>136</v>
      </c>
      <c r="E129" s="187" t="s">
        <v>212</v>
      </c>
      <c r="F129" s="188" t="s">
        <v>213</v>
      </c>
      <c r="G129" s="189" t="s">
        <v>190</v>
      </c>
      <c r="H129" s="190">
        <v>827</v>
      </c>
      <c r="I129" s="191"/>
      <c r="J129" s="190">
        <f>ROUND(I129*H129,2)</f>
        <v>0</v>
      </c>
      <c r="K129" s="188" t="s">
        <v>140</v>
      </c>
      <c r="L129" s="39"/>
      <c r="M129" s="192" t="s">
        <v>1</v>
      </c>
      <c r="N129" s="193" t="s">
        <v>42</v>
      </c>
      <c r="O129" s="71"/>
      <c r="P129" s="194">
        <f>O129*H129</f>
        <v>0</v>
      </c>
      <c r="Q129" s="194">
        <v>0</v>
      </c>
      <c r="R129" s="194">
        <f>Q129*H129</f>
        <v>0</v>
      </c>
      <c r="S129" s="194">
        <v>0</v>
      </c>
      <c r="T129" s="195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96" t="s">
        <v>141</v>
      </c>
      <c r="AT129" s="196" t="s">
        <v>136</v>
      </c>
      <c r="AU129" s="196" t="s">
        <v>87</v>
      </c>
      <c r="AY129" s="17" t="s">
        <v>134</v>
      </c>
      <c r="BE129" s="197">
        <f>IF(N129="základní",J129,0)</f>
        <v>0</v>
      </c>
      <c r="BF129" s="197">
        <f>IF(N129="snížená",J129,0)</f>
        <v>0</v>
      </c>
      <c r="BG129" s="197">
        <f>IF(N129="zákl. přenesená",J129,0)</f>
        <v>0</v>
      </c>
      <c r="BH129" s="197">
        <f>IF(N129="sníž. přenesená",J129,0)</f>
        <v>0</v>
      </c>
      <c r="BI129" s="197">
        <f>IF(N129="nulová",J129,0)</f>
        <v>0</v>
      </c>
      <c r="BJ129" s="17" t="s">
        <v>85</v>
      </c>
      <c r="BK129" s="197">
        <f>ROUND(I129*H129,2)</f>
        <v>0</v>
      </c>
      <c r="BL129" s="17" t="s">
        <v>141</v>
      </c>
      <c r="BM129" s="196" t="s">
        <v>539</v>
      </c>
    </row>
    <row r="130" spans="1:65" s="2" customFormat="1">
      <c r="A130" s="34"/>
      <c r="B130" s="35"/>
      <c r="C130" s="36"/>
      <c r="D130" s="198" t="s">
        <v>143</v>
      </c>
      <c r="E130" s="36"/>
      <c r="F130" s="199" t="s">
        <v>215</v>
      </c>
      <c r="G130" s="36"/>
      <c r="H130" s="36"/>
      <c r="I130" s="200"/>
      <c r="J130" s="36"/>
      <c r="K130" s="36"/>
      <c r="L130" s="39"/>
      <c r="M130" s="201"/>
      <c r="N130" s="202"/>
      <c r="O130" s="71"/>
      <c r="P130" s="71"/>
      <c r="Q130" s="71"/>
      <c r="R130" s="71"/>
      <c r="S130" s="71"/>
      <c r="T130" s="72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7" t="s">
        <v>143</v>
      </c>
      <c r="AU130" s="17" t="s">
        <v>87</v>
      </c>
    </row>
    <row r="131" spans="1:65" s="14" customFormat="1">
      <c r="B131" s="213"/>
      <c r="C131" s="214"/>
      <c r="D131" s="198" t="s">
        <v>145</v>
      </c>
      <c r="E131" s="215" t="s">
        <v>1</v>
      </c>
      <c r="F131" s="216" t="s">
        <v>540</v>
      </c>
      <c r="G131" s="214"/>
      <c r="H131" s="217">
        <v>827</v>
      </c>
      <c r="I131" s="218"/>
      <c r="J131" s="214"/>
      <c r="K131" s="214"/>
      <c r="L131" s="219"/>
      <c r="M131" s="248"/>
      <c r="N131" s="249"/>
      <c r="O131" s="249"/>
      <c r="P131" s="249"/>
      <c r="Q131" s="249"/>
      <c r="R131" s="249"/>
      <c r="S131" s="249"/>
      <c r="T131" s="250"/>
      <c r="AT131" s="223" t="s">
        <v>145</v>
      </c>
      <c r="AU131" s="223" t="s">
        <v>87</v>
      </c>
      <c r="AV131" s="14" t="s">
        <v>87</v>
      </c>
      <c r="AW131" s="14" t="s">
        <v>33</v>
      </c>
      <c r="AX131" s="14" t="s">
        <v>85</v>
      </c>
      <c r="AY131" s="223" t="s">
        <v>134</v>
      </c>
    </row>
    <row r="132" spans="1:65" s="2" customFormat="1" ht="6.95" customHeight="1">
      <c r="A132" s="34"/>
      <c r="B132" s="54"/>
      <c r="C132" s="55"/>
      <c r="D132" s="55"/>
      <c r="E132" s="55"/>
      <c r="F132" s="55"/>
      <c r="G132" s="55"/>
      <c r="H132" s="55"/>
      <c r="I132" s="55"/>
      <c r="J132" s="55"/>
      <c r="K132" s="55"/>
      <c r="L132" s="39"/>
      <c r="M132" s="34"/>
      <c r="O132" s="34"/>
      <c r="P132" s="34"/>
      <c r="Q132" s="34"/>
      <c r="R132" s="34"/>
      <c r="S132" s="34"/>
      <c r="T132" s="34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</row>
  </sheetData>
  <sheetProtection algorithmName="SHA-512" hashValue="QS2jOyBuTJCdGaUt3Ht4YTPSyJwAeC8obmQ070Qn3FxJdV5ZRa0KW5kst8rVWm2o29wK6C3cGLIt6lae2GsYyA==" saltValue="6pCflae+7DdOOyEFDsrjD4WHB2yZgEXxr7cW85/U8NyhQofMdf1cnD6BVbdruEKIz1oNe8c+ZjD/J/hi7Libeg==" spinCount="100000" sheet="1" objects="1" scenarios="1" formatColumns="0" formatRows="0" autoFilter="0"/>
  <autoFilter ref="C117:K131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8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1"/>
      <c r="M2" s="251"/>
      <c r="N2" s="251"/>
      <c r="O2" s="251"/>
      <c r="P2" s="251"/>
      <c r="Q2" s="251"/>
      <c r="R2" s="251"/>
      <c r="S2" s="251"/>
      <c r="T2" s="251"/>
      <c r="U2" s="251"/>
      <c r="V2" s="251"/>
      <c r="AT2" s="17" t="s">
        <v>102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87</v>
      </c>
    </row>
    <row r="4" spans="1:46" s="1" customFormat="1" ht="24.95" customHeight="1">
      <c r="B4" s="20"/>
      <c r="D4" s="110" t="s">
        <v>103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15</v>
      </c>
      <c r="L6" s="20"/>
    </row>
    <row r="7" spans="1:46" s="1" customFormat="1" ht="16.5" customHeight="1">
      <c r="B7" s="20"/>
      <c r="E7" s="295" t="str">
        <f>'Rekapitulace stavby'!K6</f>
        <v>Janovský mokřad - vodní plochy, terénní úpravy</v>
      </c>
      <c r="F7" s="296"/>
      <c r="G7" s="296"/>
      <c r="H7" s="296"/>
      <c r="L7" s="20"/>
    </row>
    <row r="8" spans="1:46" s="2" customFormat="1" ht="12" customHeight="1">
      <c r="A8" s="34"/>
      <c r="B8" s="39"/>
      <c r="C8" s="34"/>
      <c r="D8" s="112" t="s">
        <v>104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97" t="s">
        <v>541</v>
      </c>
      <c r="F9" s="298"/>
      <c r="G9" s="298"/>
      <c r="H9" s="298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17</v>
      </c>
      <c r="E11" s="34"/>
      <c r="F11" s="113" t="s">
        <v>1</v>
      </c>
      <c r="G11" s="34"/>
      <c r="H11" s="34"/>
      <c r="I11" s="112" t="s">
        <v>18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19</v>
      </c>
      <c r="E12" s="34"/>
      <c r="F12" s="113" t="s">
        <v>20</v>
      </c>
      <c r="G12" s="34"/>
      <c r="H12" s="34"/>
      <c r="I12" s="112" t="s">
        <v>21</v>
      </c>
      <c r="J12" s="114" t="str">
        <f>'Rekapitulace stavby'!AN8</f>
        <v>15. 8. 2022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23</v>
      </c>
      <c r="E14" s="34"/>
      <c r="F14" s="34"/>
      <c r="G14" s="34"/>
      <c r="H14" s="34"/>
      <c r="I14" s="112" t="s">
        <v>24</v>
      </c>
      <c r="J14" s="113" t="s">
        <v>25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">
        <v>26</v>
      </c>
      <c r="F15" s="34"/>
      <c r="G15" s="34"/>
      <c r="H15" s="34"/>
      <c r="I15" s="112" t="s">
        <v>27</v>
      </c>
      <c r="J15" s="113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28</v>
      </c>
      <c r="E17" s="34"/>
      <c r="F17" s="34"/>
      <c r="G17" s="34"/>
      <c r="H17" s="34"/>
      <c r="I17" s="112" t="s">
        <v>24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299" t="str">
        <f>'Rekapitulace stavby'!E14</f>
        <v>Vyplň údaj</v>
      </c>
      <c r="F18" s="300"/>
      <c r="G18" s="300"/>
      <c r="H18" s="300"/>
      <c r="I18" s="112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30</v>
      </c>
      <c r="E20" s="34"/>
      <c r="F20" s="34"/>
      <c r="G20" s="34"/>
      <c r="H20" s="34"/>
      <c r="I20" s="112" t="s">
        <v>24</v>
      </c>
      <c r="J20" s="113" t="s">
        <v>31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">
        <v>32</v>
      </c>
      <c r="F21" s="34"/>
      <c r="G21" s="34"/>
      <c r="H21" s="34"/>
      <c r="I21" s="112" t="s">
        <v>27</v>
      </c>
      <c r="J21" s="113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34</v>
      </c>
      <c r="E23" s="34"/>
      <c r="F23" s="34"/>
      <c r="G23" s="34"/>
      <c r="H23" s="34"/>
      <c r="I23" s="112" t="s">
        <v>24</v>
      </c>
      <c r="J23" s="113" t="s">
        <v>31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">
        <v>35</v>
      </c>
      <c r="F24" s="34"/>
      <c r="G24" s="34"/>
      <c r="H24" s="34"/>
      <c r="I24" s="112" t="s">
        <v>27</v>
      </c>
      <c r="J24" s="113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36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301" t="s">
        <v>1</v>
      </c>
      <c r="F27" s="301"/>
      <c r="G27" s="301"/>
      <c r="H27" s="301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37</v>
      </c>
      <c r="E30" s="34"/>
      <c r="F30" s="34"/>
      <c r="G30" s="34"/>
      <c r="H30" s="34"/>
      <c r="I30" s="34"/>
      <c r="J30" s="120">
        <f>ROUND(J117,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39</v>
      </c>
      <c r="G32" s="34"/>
      <c r="H32" s="34"/>
      <c r="I32" s="121" t="s">
        <v>38</v>
      </c>
      <c r="J32" s="121" t="s">
        <v>40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41</v>
      </c>
      <c r="E33" s="112" t="s">
        <v>42</v>
      </c>
      <c r="F33" s="123">
        <f>ROUND((SUM(BE117:BE157)),  2)</f>
        <v>0</v>
      </c>
      <c r="G33" s="34"/>
      <c r="H33" s="34"/>
      <c r="I33" s="124">
        <v>0.21</v>
      </c>
      <c r="J33" s="123">
        <f>ROUND(((SUM(BE117:BE157))*I33),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43</v>
      </c>
      <c r="F34" s="123">
        <f>ROUND((SUM(BF117:BF157)),  2)</f>
        <v>0</v>
      </c>
      <c r="G34" s="34"/>
      <c r="H34" s="34"/>
      <c r="I34" s="124">
        <v>0.15</v>
      </c>
      <c r="J34" s="123">
        <f>ROUND(((SUM(BF117:BF157))*I34),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44</v>
      </c>
      <c r="F35" s="123">
        <f>ROUND((SUM(BG117:BG157)),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45</v>
      </c>
      <c r="F36" s="123">
        <f>ROUND((SUM(BH117:BH157)),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46</v>
      </c>
      <c r="F37" s="123">
        <f>ROUND((SUM(BI117:BI157)),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47</v>
      </c>
      <c r="E39" s="127"/>
      <c r="F39" s="127"/>
      <c r="G39" s="128" t="s">
        <v>48</v>
      </c>
      <c r="H39" s="129" t="s">
        <v>49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50</v>
      </c>
      <c r="E50" s="133"/>
      <c r="F50" s="133"/>
      <c r="G50" s="132" t="s">
        <v>51</v>
      </c>
      <c r="H50" s="133"/>
      <c r="I50" s="133"/>
      <c r="J50" s="133"/>
      <c r="K50" s="133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34" t="s">
        <v>52</v>
      </c>
      <c r="E61" s="135"/>
      <c r="F61" s="136" t="s">
        <v>53</v>
      </c>
      <c r="G61" s="134" t="s">
        <v>52</v>
      </c>
      <c r="H61" s="135"/>
      <c r="I61" s="135"/>
      <c r="J61" s="137" t="s">
        <v>53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32" t="s">
        <v>54</v>
      </c>
      <c r="E65" s="138"/>
      <c r="F65" s="138"/>
      <c r="G65" s="132" t="s">
        <v>55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34" t="s">
        <v>52</v>
      </c>
      <c r="E76" s="135"/>
      <c r="F76" s="136" t="s">
        <v>53</v>
      </c>
      <c r="G76" s="134" t="s">
        <v>52</v>
      </c>
      <c r="H76" s="135"/>
      <c r="I76" s="135"/>
      <c r="J76" s="137" t="s">
        <v>53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106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15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293" t="str">
        <f>E7</f>
        <v>Janovský mokřad - vodní plochy, terénní úpravy</v>
      </c>
      <c r="F85" s="294"/>
      <c r="G85" s="294"/>
      <c r="H85" s="294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104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81" t="str">
        <f>E9</f>
        <v>06 - Vedlejší ostatní náklady</v>
      </c>
      <c r="F87" s="292"/>
      <c r="G87" s="292"/>
      <c r="H87" s="292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19</v>
      </c>
      <c r="D89" s="36"/>
      <c r="E89" s="36"/>
      <c r="F89" s="27" t="str">
        <f>F12</f>
        <v>Janovský mokřad</v>
      </c>
      <c r="G89" s="36"/>
      <c r="H89" s="36"/>
      <c r="I89" s="29" t="s">
        <v>21</v>
      </c>
      <c r="J89" s="66" t="str">
        <f>IF(J12="","",J12)</f>
        <v>15. 8. 2022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23</v>
      </c>
      <c r="D91" s="36"/>
      <c r="E91" s="36"/>
      <c r="F91" s="27" t="str">
        <f>E15</f>
        <v>Plzeňský kraj</v>
      </c>
      <c r="G91" s="36"/>
      <c r="H91" s="36"/>
      <c r="I91" s="29" t="s">
        <v>30</v>
      </c>
      <c r="J91" s="32" t="str">
        <f>E21</f>
        <v>Ing. Jiří Tägl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25.7" customHeight="1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29" t="s">
        <v>34</v>
      </c>
      <c r="J92" s="32" t="str">
        <f>E24</f>
        <v>Projektová kancelář, Ing. Jiří Tägl s.r.o.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107</v>
      </c>
      <c r="D94" s="144"/>
      <c r="E94" s="144"/>
      <c r="F94" s="144"/>
      <c r="G94" s="144"/>
      <c r="H94" s="144"/>
      <c r="I94" s="144"/>
      <c r="J94" s="145" t="s">
        <v>108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109</v>
      </c>
      <c r="D96" s="36"/>
      <c r="E96" s="36"/>
      <c r="F96" s="36"/>
      <c r="G96" s="36"/>
      <c r="H96" s="36"/>
      <c r="I96" s="36"/>
      <c r="J96" s="84">
        <f>J117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110</v>
      </c>
    </row>
    <row r="97" spans="1:31" s="9" customFormat="1" ht="24.95" customHeight="1">
      <c r="B97" s="147"/>
      <c r="C97" s="148"/>
      <c r="D97" s="149" t="s">
        <v>542</v>
      </c>
      <c r="E97" s="150"/>
      <c r="F97" s="150"/>
      <c r="G97" s="150"/>
      <c r="H97" s="150"/>
      <c r="I97" s="150"/>
      <c r="J97" s="151">
        <f>J118</f>
        <v>0</v>
      </c>
      <c r="K97" s="148"/>
      <c r="L97" s="152"/>
    </row>
    <row r="98" spans="1:31" s="2" customFormat="1" ht="21.75" customHeight="1">
      <c r="A98" s="34"/>
      <c r="B98" s="35"/>
      <c r="C98" s="36"/>
      <c r="D98" s="36"/>
      <c r="E98" s="36"/>
      <c r="F98" s="36"/>
      <c r="G98" s="36"/>
      <c r="H98" s="36"/>
      <c r="I98" s="36"/>
      <c r="J98" s="36"/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pans="1:31" s="2" customFormat="1" ht="6.95" customHeight="1">
      <c r="A99" s="34"/>
      <c r="B99" s="54"/>
      <c r="C99" s="55"/>
      <c r="D99" s="55"/>
      <c r="E99" s="55"/>
      <c r="F99" s="55"/>
      <c r="G99" s="55"/>
      <c r="H99" s="55"/>
      <c r="I99" s="55"/>
      <c r="J99" s="55"/>
      <c r="K99" s="55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3" spans="1:31" s="2" customFormat="1" ht="6.95" customHeight="1">
      <c r="A103" s="34"/>
      <c r="B103" s="56"/>
      <c r="C103" s="57"/>
      <c r="D103" s="57"/>
      <c r="E103" s="57"/>
      <c r="F103" s="57"/>
      <c r="G103" s="57"/>
      <c r="H103" s="57"/>
      <c r="I103" s="57"/>
      <c r="J103" s="57"/>
      <c r="K103" s="57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31" s="2" customFormat="1" ht="24.95" customHeight="1">
      <c r="A104" s="34"/>
      <c r="B104" s="35"/>
      <c r="C104" s="23" t="s">
        <v>119</v>
      </c>
      <c r="D104" s="36"/>
      <c r="E104" s="36"/>
      <c r="F104" s="36"/>
      <c r="G104" s="36"/>
      <c r="H104" s="36"/>
      <c r="I104" s="36"/>
      <c r="J104" s="36"/>
      <c r="K104" s="36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31" s="2" customFormat="1" ht="6.95" customHeight="1">
      <c r="A105" s="34"/>
      <c r="B105" s="35"/>
      <c r="C105" s="36"/>
      <c r="D105" s="36"/>
      <c r="E105" s="36"/>
      <c r="F105" s="36"/>
      <c r="G105" s="36"/>
      <c r="H105" s="36"/>
      <c r="I105" s="36"/>
      <c r="J105" s="36"/>
      <c r="K105" s="36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12" customHeight="1">
      <c r="A106" s="34"/>
      <c r="B106" s="35"/>
      <c r="C106" s="29" t="s">
        <v>15</v>
      </c>
      <c r="D106" s="36"/>
      <c r="E106" s="36"/>
      <c r="F106" s="36"/>
      <c r="G106" s="36"/>
      <c r="H106" s="36"/>
      <c r="I106" s="36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16.5" customHeight="1">
      <c r="A107" s="34"/>
      <c r="B107" s="35"/>
      <c r="C107" s="36"/>
      <c r="D107" s="36"/>
      <c r="E107" s="293" t="str">
        <f>E7</f>
        <v>Janovský mokřad - vodní plochy, terénní úpravy</v>
      </c>
      <c r="F107" s="294"/>
      <c r="G107" s="294"/>
      <c r="H107" s="294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12" customHeight="1">
      <c r="A108" s="34"/>
      <c r="B108" s="35"/>
      <c r="C108" s="29" t="s">
        <v>104</v>
      </c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6.5" customHeight="1">
      <c r="A109" s="34"/>
      <c r="B109" s="35"/>
      <c r="C109" s="36"/>
      <c r="D109" s="36"/>
      <c r="E109" s="281" t="str">
        <f>E9</f>
        <v>06 - Vedlejší ostatní náklady</v>
      </c>
      <c r="F109" s="292"/>
      <c r="G109" s="292"/>
      <c r="H109" s="292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6.95" customHeight="1">
      <c r="A110" s="34"/>
      <c r="B110" s="35"/>
      <c r="C110" s="36"/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2" customHeight="1">
      <c r="A111" s="34"/>
      <c r="B111" s="35"/>
      <c r="C111" s="29" t="s">
        <v>19</v>
      </c>
      <c r="D111" s="36"/>
      <c r="E111" s="36"/>
      <c r="F111" s="27" t="str">
        <f>F12</f>
        <v>Janovský mokřad</v>
      </c>
      <c r="G111" s="36"/>
      <c r="H111" s="36"/>
      <c r="I111" s="29" t="s">
        <v>21</v>
      </c>
      <c r="J111" s="66" t="str">
        <f>IF(J12="","",J12)</f>
        <v>15. 8. 2022</v>
      </c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6.95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5.2" customHeight="1">
      <c r="A113" s="34"/>
      <c r="B113" s="35"/>
      <c r="C113" s="29" t="s">
        <v>23</v>
      </c>
      <c r="D113" s="36"/>
      <c r="E113" s="36"/>
      <c r="F113" s="27" t="str">
        <f>E15</f>
        <v>Plzeňský kraj</v>
      </c>
      <c r="G113" s="36"/>
      <c r="H113" s="36"/>
      <c r="I113" s="29" t="s">
        <v>30</v>
      </c>
      <c r="J113" s="32" t="str">
        <f>E21</f>
        <v>Ing. Jiří Tägl</v>
      </c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25.7" customHeight="1">
      <c r="A114" s="34"/>
      <c r="B114" s="35"/>
      <c r="C114" s="29" t="s">
        <v>28</v>
      </c>
      <c r="D114" s="36"/>
      <c r="E114" s="36"/>
      <c r="F114" s="27" t="str">
        <f>IF(E18="","",E18)</f>
        <v>Vyplň údaj</v>
      </c>
      <c r="G114" s="36"/>
      <c r="H114" s="36"/>
      <c r="I114" s="29" t="s">
        <v>34</v>
      </c>
      <c r="J114" s="32" t="str">
        <f>E24</f>
        <v>Projektová kancelář, Ing. Jiří Tägl s.r.o.</v>
      </c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0.35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11" customFormat="1" ht="29.25" customHeight="1">
      <c r="A116" s="159"/>
      <c r="B116" s="160"/>
      <c r="C116" s="161" t="s">
        <v>120</v>
      </c>
      <c r="D116" s="162" t="s">
        <v>62</v>
      </c>
      <c r="E116" s="162" t="s">
        <v>58</v>
      </c>
      <c r="F116" s="162" t="s">
        <v>59</v>
      </c>
      <c r="G116" s="162" t="s">
        <v>121</v>
      </c>
      <c r="H116" s="162" t="s">
        <v>122</v>
      </c>
      <c r="I116" s="162" t="s">
        <v>123</v>
      </c>
      <c r="J116" s="162" t="s">
        <v>108</v>
      </c>
      <c r="K116" s="163" t="s">
        <v>124</v>
      </c>
      <c r="L116" s="164"/>
      <c r="M116" s="75" t="s">
        <v>1</v>
      </c>
      <c r="N116" s="76" t="s">
        <v>41</v>
      </c>
      <c r="O116" s="76" t="s">
        <v>125</v>
      </c>
      <c r="P116" s="76" t="s">
        <v>126</v>
      </c>
      <c r="Q116" s="76" t="s">
        <v>127</v>
      </c>
      <c r="R116" s="76" t="s">
        <v>128</v>
      </c>
      <c r="S116" s="76" t="s">
        <v>129</v>
      </c>
      <c r="T116" s="77" t="s">
        <v>130</v>
      </c>
      <c r="U116" s="159"/>
      <c r="V116" s="159"/>
      <c r="W116" s="159"/>
      <c r="X116" s="159"/>
      <c r="Y116" s="159"/>
      <c r="Z116" s="159"/>
      <c r="AA116" s="159"/>
      <c r="AB116" s="159"/>
      <c r="AC116" s="159"/>
      <c r="AD116" s="159"/>
      <c r="AE116" s="159"/>
    </row>
    <row r="117" spans="1:65" s="2" customFormat="1" ht="22.9" customHeight="1">
      <c r="A117" s="34"/>
      <c r="B117" s="35"/>
      <c r="C117" s="82" t="s">
        <v>131</v>
      </c>
      <c r="D117" s="36"/>
      <c r="E117" s="36"/>
      <c r="F117" s="36"/>
      <c r="G117" s="36"/>
      <c r="H117" s="36"/>
      <c r="I117" s="36"/>
      <c r="J117" s="165">
        <f>BK117</f>
        <v>0</v>
      </c>
      <c r="K117" s="36"/>
      <c r="L117" s="39"/>
      <c r="M117" s="78"/>
      <c r="N117" s="166"/>
      <c r="O117" s="79"/>
      <c r="P117" s="167">
        <f>P118</f>
        <v>0</v>
      </c>
      <c r="Q117" s="79"/>
      <c r="R117" s="167">
        <f>R118</f>
        <v>0</v>
      </c>
      <c r="S117" s="79"/>
      <c r="T117" s="168">
        <f>T118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7" t="s">
        <v>76</v>
      </c>
      <c r="AU117" s="17" t="s">
        <v>110</v>
      </c>
      <c r="BK117" s="169">
        <f>BK118</f>
        <v>0</v>
      </c>
    </row>
    <row r="118" spans="1:65" s="12" customFormat="1" ht="25.9" customHeight="1">
      <c r="B118" s="170"/>
      <c r="C118" s="171"/>
      <c r="D118" s="172" t="s">
        <v>76</v>
      </c>
      <c r="E118" s="173" t="s">
        <v>543</v>
      </c>
      <c r="F118" s="173" t="s">
        <v>544</v>
      </c>
      <c r="G118" s="171"/>
      <c r="H118" s="171"/>
      <c r="I118" s="174"/>
      <c r="J118" s="175">
        <f>BK118</f>
        <v>0</v>
      </c>
      <c r="K118" s="171"/>
      <c r="L118" s="176"/>
      <c r="M118" s="177"/>
      <c r="N118" s="178"/>
      <c r="O118" s="178"/>
      <c r="P118" s="179">
        <f>SUM(P119:P157)</f>
        <v>0</v>
      </c>
      <c r="Q118" s="178"/>
      <c r="R118" s="179">
        <f>SUM(R119:R157)</f>
        <v>0</v>
      </c>
      <c r="S118" s="178"/>
      <c r="T118" s="180">
        <f>SUM(T119:T157)</f>
        <v>0</v>
      </c>
      <c r="AR118" s="181" t="s">
        <v>174</v>
      </c>
      <c r="AT118" s="182" t="s">
        <v>76</v>
      </c>
      <c r="AU118" s="182" t="s">
        <v>77</v>
      </c>
      <c r="AY118" s="181" t="s">
        <v>134</v>
      </c>
      <c r="BK118" s="183">
        <f>SUM(BK119:BK157)</f>
        <v>0</v>
      </c>
    </row>
    <row r="119" spans="1:65" s="2" customFormat="1" ht="16.5" customHeight="1">
      <c r="A119" s="34"/>
      <c r="B119" s="35"/>
      <c r="C119" s="186" t="s">
        <v>85</v>
      </c>
      <c r="D119" s="186" t="s">
        <v>136</v>
      </c>
      <c r="E119" s="187" t="s">
        <v>545</v>
      </c>
      <c r="F119" s="188" t="s">
        <v>546</v>
      </c>
      <c r="G119" s="189" t="s">
        <v>220</v>
      </c>
      <c r="H119" s="190">
        <v>1</v>
      </c>
      <c r="I119" s="191"/>
      <c r="J119" s="190">
        <f>ROUND(I119*H119,2)</f>
        <v>0</v>
      </c>
      <c r="K119" s="188" t="s">
        <v>1</v>
      </c>
      <c r="L119" s="39"/>
      <c r="M119" s="192" t="s">
        <v>1</v>
      </c>
      <c r="N119" s="193" t="s">
        <v>42</v>
      </c>
      <c r="O119" s="71"/>
      <c r="P119" s="194">
        <f>O119*H119</f>
        <v>0</v>
      </c>
      <c r="Q119" s="194">
        <v>0</v>
      </c>
      <c r="R119" s="194">
        <f>Q119*H119</f>
        <v>0</v>
      </c>
      <c r="S119" s="194">
        <v>0</v>
      </c>
      <c r="T119" s="195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196" t="s">
        <v>141</v>
      </c>
      <c r="AT119" s="196" t="s">
        <v>136</v>
      </c>
      <c r="AU119" s="196" t="s">
        <v>85</v>
      </c>
      <c r="AY119" s="17" t="s">
        <v>134</v>
      </c>
      <c r="BE119" s="197">
        <f>IF(N119="základní",J119,0)</f>
        <v>0</v>
      </c>
      <c r="BF119" s="197">
        <f>IF(N119="snížená",J119,0)</f>
        <v>0</v>
      </c>
      <c r="BG119" s="197">
        <f>IF(N119="zákl. přenesená",J119,0)</f>
        <v>0</v>
      </c>
      <c r="BH119" s="197">
        <f>IF(N119="sníž. přenesená",J119,0)</f>
        <v>0</v>
      </c>
      <c r="BI119" s="197">
        <f>IF(N119="nulová",J119,0)</f>
        <v>0</v>
      </c>
      <c r="BJ119" s="17" t="s">
        <v>85</v>
      </c>
      <c r="BK119" s="197">
        <f>ROUND(I119*H119,2)</f>
        <v>0</v>
      </c>
      <c r="BL119" s="17" t="s">
        <v>141</v>
      </c>
      <c r="BM119" s="196" t="s">
        <v>547</v>
      </c>
    </row>
    <row r="120" spans="1:65" s="2" customFormat="1">
      <c r="A120" s="34"/>
      <c r="B120" s="35"/>
      <c r="C120" s="36"/>
      <c r="D120" s="198" t="s">
        <v>143</v>
      </c>
      <c r="E120" s="36"/>
      <c r="F120" s="199" t="s">
        <v>548</v>
      </c>
      <c r="G120" s="36"/>
      <c r="H120" s="36"/>
      <c r="I120" s="200"/>
      <c r="J120" s="36"/>
      <c r="K120" s="36"/>
      <c r="L120" s="39"/>
      <c r="M120" s="201"/>
      <c r="N120" s="202"/>
      <c r="O120" s="71"/>
      <c r="P120" s="71"/>
      <c r="Q120" s="71"/>
      <c r="R120" s="71"/>
      <c r="S120" s="71"/>
      <c r="T120" s="72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7" t="s">
        <v>143</v>
      </c>
      <c r="AU120" s="17" t="s">
        <v>85</v>
      </c>
    </row>
    <row r="121" spans="1:65" s="13" customFormat="1" ht="22.5">
      <c r="B121" s="203"/>
      <c r="C121" s="204"/>
      <c r="D121" s="198" t="s">
        <v>145</v>
      </c>
      <c r="E121" s="205" t="s">
        <v>1</v>
      </c>
      <c r="F121" s="206" t="s">
        <v>549</v>
      </c>
      <c r="G121" s="204"/>
      <c r="H121" s="205" t="s">
        <v>1</v>
      </c>
      <c r="I121" s="207"/>
      <c r="J121" s="204"/>
      <c r="K121" s="204"/>
      <c r="L121" s="208"/>
      <c r="M121" s="209"/>
      <c r="N121" s="210"/>
      <c r="O121" s="210"/>
      <c r="P121" s="210"/>
      <c r="Q121" s="210"/>
      <c r="R121" s="210"/>
      <c r="S121" s="210"/>
      <c r="T121" s="211"/>
      <c r="AT121" s="212" t="s">
        <v>145</v>
      </c>
      <c r="AU121" s="212" t="s">
        <v>85</v>
      </c>
      <c r="AV121" s="13" t="s">
        <v>85</v>
      </c>
      <c r="AW121" s="13" t="s">
        <v>33</v>
      </c>
      <c r="AX121" s="13" t="s">
        <v>77</v>
      </c>
      <c r="AY121" s="212" t="s">
        <v>134</v>
      </c>
    </row>
    <row r="122" spans="1:65" s="13" customFormat="1">
      <c r="B122" s="203"/>
      <c r="C122" s="204"/>
      <c r="D122" s="198" t="s">
        <v>145</v>
      </c>
      <c r="E122" s="205" t="s">
        <v>1</v>
      </c>
      <c r="F122" s="206" t="s">
        <v>550</v>
      </c>
      <c r="G122" s="204"/>
      <c r="H122" s="205" t="s">
        <v>1</v>
      </c>
      <c r="I122" s="207"/>
      <c r="J122" s="204"/>
      <c r="K122" s="204"/>
      <c r="L122" s="208"/>
      <c r="M122" s="209"/>
      <c r="N122" s="210"/>
      <c r="O122" s="210"/>
      <c r="P122" s="210"/>
      <c r="Q122" s="210"/>
      <c r="R122" s="210"/>
      <c r="S122" s="210"/>
      <c r="T122" s="211"/>
      <c r="AT122" s="212" t="s">
        <v>145</v>
      </c>
      <c r="AU122" s="212" t="s">
        <v>85</v>
      </c>
      <c r="AV122" s="13" t="s">
        <v>85</v>
      </c>
      <c r="AW122" s="13" t="s">
        <v>33</v>
      </c>
      <c r="AX122" s="13" t="s">
        <v>77</v>
      </c>
      <c r="AY122" s="212" t="s">
        <v>134</v>
      </c>
    </row>
    <row r="123" spans="1:65" s="13" customFormat="1" ht="22.5">
      <c r="B123" s="203"/>
      <c r="C123" s="204"/>
      <c r="D123" s="198" t="s">
        <v>145</v>
      </c>
      <c r="E123" s="205" t="s">
        <v>1</v>
      </c>
      <c r="F123" s="206" t="s">
        <v>551</v>
      </c>
      <c r="G123" s="204"/>
      <c r="H123" s="205" t="s">
        <v>1</v>
      </c>
      <c r="I123" s="207"/>
      <c r="J123" s="204"/>
      <c r="K123" s="204"/>
      <c r="L123" s="208"/>
      <c r="M123" s="209"/>
      <c r="N123" s="210"/>
      <c r="O123" s="210"/>
      <c r="P123" s="210"/>
      <c r="Q123" s="210"/>
      <c r="R123" s="210"/>
      <c r="S123" s="210"/>
      <c r="T123" s="211"/>
      <c r="AT123" s="212" t="s">
        <v>145</v>
      </c>
      <c r="AU123" s="212" t="s">
        <v>85</v>
      </c>
      <c r="AV123" s="13" t="s">
        <v>85</v>
      </c>
      <c r="AW123" s="13" t="s">
        <v>33</v>
      </c>
      <c r="AX123" s="13" t="s">
        <v>77</v>
      </c>
      <c r="AY123" s="212" t="s">
        <v>134</v>
      </c>
    </row>
    <row r="124" spans="1:65" s="13" customFormat="1">
      <c r="B124" s="203"/>
      <c r="C124" s="204"/>
      <c r="D124" s="198" t="s">
        <v>145</v>
      </c>
      <c r="E124" s="205" t="s">
        <v>1</v>
      </c>
      <c r="F124" s="206" t="s">
        <v>552</v>
      </c>
      <c r="G124" s="204"/>
      <c r="H124" s="205" t="s">
        <v>1</v>
      </c>
      <c r="I124" s="207"/>
      <c r="J124" s="204"/>
      <c r="K124" s="204"/>
      <c r="L124" s="208"/>
      <c r="M124" s="209"/>
      <c r="N124" s="210"/>
      <c r="O124" s="210"/>
      <c r="P124" s="210"/>
      <c r="Q124" s="210"/>
      <c r="R124" s="210"/>
      <c r="S124" s="210"/>
      <c r="T124" s="211"/>
      <c r="AT124" s="212" t="s">
        <v>145</v>
      </c>
      <c r="AU124" s="212" t="s">
        <v>85</v>
      </c>
      <c r="AV124" s="13" t="s">
        <v>85</v>
      </c>
      <c r="AW124" s="13" t="s">
        <v>33</v>
      </c>
      <c r="AX124" s="13" t="s">
        <v>77</v>
      </c>
      <c r="AY124" s="212" t="s">
        <v>134</v>
      </c>
    </row>
    <row r="125" spans="1:65" s="13" customFormat="1" ht="22.5">
      <c r="B125" s="203"/>
      <c r="C125" s="204"/>
      <c r="D125" s="198" t="s">
        <v>145</v>
      </c>
      <c r="E125" s="205" t="s">
        <v>1</v>
      </c>
      <c r="F125" s="206" t="s">
        <v>553</v>
      </c>
      <c r="G125" s="204"/>
      <c r="H125" s="205" t="s">
        <v>1</v>
      </c>
      <c r="I125" s="207"/>
      <c r="J125" s="204"/>
      <c r="K125" s="204"/>
      <c r="L125" s="208"/>
      <c r="M125" s="209"/>
      <c r="N125" s="210"/>
      <c r="O125" s="210"/>
      <c r="P125" s="210"/>
      <c r="Q125" s="210"/>
      <c r="R125" s="210"/>
      <c r="S125" s="210"/>
      <c r="T125" s="211"/>
      <c r="AT125" s="212" t="s">
        <v>145</v>
      </c>
      <c r="AU125" s="212" t="s">
        <v>85</v>
      </c>
      <c r="AV125" s="13" t="s">
        <v>85</v>
      </c>
      <c r="AW125" s="13" t="s">
        <v>33</v>
      </c>
      <c r="AX125" s="13" t="s">
        <v>77</v>
      </c>
      <c r="AY125" s="212" t="s">
        <v>134</v>
      </c>
    </row>
    <row r="126" spans="1:65" s="14" customFormat="1">
      <c r="B126" s="213"/>
      <c r="C126" s="214"/>
      <c r="D126" s="198" t="s">
        <v>145</v>
      </c>
      <c r="E126" s="215" t="s">
        <v>1</v>
      </c>
      <c r="F126" s="216" t="s">
        <v>85</v>
      </c>
      <c r="G126" s="214"/>
      <c r="H126" s="217">
        <v>1</v>
      </c>
      <c r="I126" s="218"/>
      <c r="J126" s="214"/>
      <c r="K126" s="214"/>
      <c r="L126" s="219"/>
      <c r="M126" s="220"/>
      <c r="N126" s="221"/>
      <c r="O126" s="221"/>
      <c r="P126" s="221"/>
      <c r="Q126" s="221"/>
      <c r="R126" s="221"/>
      <c r="S126" s="221"/>
      <c r="T126" s="222"/>
      <c r="AT126" s="223" t="s">
        <v>145</v>
      </c>
      <c r="AU126" s="223" t="s">
        <v>85</v>
      </c>
      <c r="AV126" s="14" t="s">
        <v>87</v>
      </c>
      <c r="AW126" s="14" t="s">
        <v>33</v>
      </c>
      <c r="AX126" s="14" t="s">
        <v>85</v>
      </c>
      <c r="AY126" s="223" t="s">
        <v>134</v>
      </c>
    </row>
    <row r="127" spans="1:65" s="2" customFormat="1" ht="16.5" customHeight="1">
      <c r="A127" s="34"/>
      <c r="B127" s="35"/>
      <c r="C127" s="186" t="s">
        <v>87</v>
      </c>
      <c r="D127" s="186" t="s">
        <v>136</v>
      </c>
      <c r="E127" s="187" t="s">
        <v>554</v>
      </c>
      <c r="F127" s="188" t="s">
        <v>555</v>
      </c>
      <c r="G127" s="189" t="s">
        <v>220</v>
      </c>
      <c r="H127" s="190">
        <v>1</v>
      </c>
      <c r="I127" s="191"/>
      <c r="J127" s="190">
        <f>ROUND(I127*H127,2)</f>
        <v>0</v>
      </c>
      <c r="K127" s="188" t="s">
        <v>1</v>
      </c>
      <c r="L127" s="39"/>
      <c r="M127" s="192" t="s">
        <v>1</v>
      </c>
      <c r="N127" s="193" t="s">
        <v>42</v>
      </c>
      <c r="O127" s="71"/>
      <c r="P127" s="194">
        <f>O127*H127</f>
        <v>0</v>
      </c>
      <c r="Q127" s="194">
        <v>0</v>
      </c>
      <c r="R127" s="194">
        <f>Q127*H127</f>
        <v>0</v>
      </c>
      <c r="S127" s="194">
        <v>0</v>
      </c>
      <c r="T127" s="195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96" t="s">
        <v>556</v>
      </c>
      <c r="AT127" s="196" t="s">
        <v>136</v>
      </c>
      <c r="AU127" s="196" t="s">
        <v>85</v>
      </c>
      <c r="AY127" s="17" t="s">
        <v>134</v>
      </c>
      <c r="BE127" s="197">
        <f>IF(N127="základní",J127,0)</f>
        <v>0</v>
      </c>
      <c r="BF127" s="197">
        <f>IF(N127="snížená",J127,0)</f>
        <v>0</v>
      </c>
      <c r="BG127" s="197">
        <f>IF(N127="zákl. přenesená",J127,0)</f>
        <v>0</v>
      </c>
      <c r="BH127" s="197">
        <f>IF(N127="sníž. přenesená",J127,0)</f>
        <v>0</v>
      </c>
      <c r="BI127" s="197">
        <f>IF(N127="nulová",J127,0)</f>
        <v>0</v>
      </c>
      <c r="BJ127" s="17" t="s">
        <v>85</v>
      </c>
      <c r="BK127" s="197">
        <f>ROUND(I127*H127,2)</f>
        <v>0</v>
      </c>
      <c r="BL127" s="17" t="s">
        <v>556</v>
      </c>
      <c r="BM127" s="196" t="s">
        <v>557</v>
      </c>
    </row>
    <row r="128" spans="1:65" s="13" customFormat="1">
      <c r="B128" s="203"/>
      <c r="C128" s="204"/>
      <c r="D128" s="198" t="s">
        <v>145</v>
      </c>
      <c r="E128" s="205" t="s">
        <v>1</v>
      </c>
      <c r="F128" s="206" t="s">
        <v>558</v>
      </c>
      <c r="G128" s="204"/>
      <c r="H128" s="205" t="s">
        <v>1</v>
      </c>
      <c r="I128" s="207"/>
      <c r="J128" s="204"/>
      <c r="K128" s="204"/>
      <c r="L128" s="208"/>
      <c r="M128" s="209"/>
      <c r="N128" s="210"/>
      <c r="O128" s="210"/>
      <c r="P128" s="210"/>
      <c r="Q128" s="210"/>
      <c r="R128" s="210"/>
      <c r="S128" s="210"/>
      <c r="T128" s="211"/>
      <c r="AT128" s="212" t="s">
        <v>145</v>
      </c>
      <c r="AU128" s="212" t="s">
        <v>85</v>
      </c>
      <c r="AV128" s="13" t="s">
        <v>85</v>
      </c>
      <c r="AW128" s="13" t="s">
        <v>33</v>
      </c>
      <c r="AX128" s="13" t="s">
        <v>77</v>
      </c>
      <c r="AY128" s="212" t="s">
        <v>134</v>
      </c>
    </row>
    <row r="129" spans="1:65" s="14" customFormat="1">
      <c r="B129" s="213"/>
      <c r="C129" s="214"/>
      <c r="D129" s="198" t="s">
        <v>145</v>
      </c>
      <c r="E129" s="215" t="s">
        <v>1</v>
      </c>
      <c r="F129" s="216" t="s">
        <v>85</v>
      </c>
      <c r="G129" s="214"/>
      <c r="H129" s="217">
        <v>1</v>
      </c>
      <c r="I129" s="218"/>
      <c r="J129" s="214"/>
      <c r="K129" s="214"/>
      <c r="L129" s="219"/>
      <c r="M129" s="220"/>
      <c r="N129" s="221"/>
      <c r="O129" s="221"/>
      <c r="P129" s="221"/>
      <c r="Q129" s="221"/>
      <c r="R129" s="221"/>
      <c r="S129" s="221"/>
      <c r="T129" s="222"/>
      <c r="AT129" s="223" t="s">
        <v>145</v>
      </c>
      <c r="AU129" s="223" t="s">
        <v>85</v>
      </c>
      <c r="AV129" s="14" t="s">
        <v>87</v>
      </c>
      <c r="AW129" s="14" t="s">
        <v>33</v>
      </c>
      <c r="AX129" s="14" t="s">
        <v>85</v>
      </c>
      <c r="AY129" s="223" t="s">
        <v>134</v>
      </c>
    </row>
    <row r="130" spans="1:65" s="2" customFormat="1" ht="16.5" customHeight="1">
      <c r="A130" s="34"/>
      <c r="B130" s="35"/>
      <c r="C130" s="186" t="s">
        <v>152</v>
      </c>
      <c r="D130" s="186" t="s">
        <v>136</v>
      </c>
      <c r="E130" s="187" t="s">
        <v>559</v>
      </c>
      <c r="F130" s="188" t="s">
        <v>560</v>
      </c>
      <c r="G130" s="189" t="s">
        <v>220</v>
      </c>
      <c r="H130" s="190">
        <v>1</v>
      </c>
      <c r="I130" s="191"/>
      <c r="J130" s="190">
        <f>ROUND(I130*H130,2)</f>
        <v>0</v>
      </c>
      <c r="K130" s="188" t="s">
        <v>1</v>
      </c>
      <c r="L130" s="39"/>
      <c r="M130" s="192" t="s">
        <v>1</v>
      </c>
      <c r="N130" s="193" t="s">
        <v>42</v>
      </c>
      <c r="O130" s="71"/>
      <c r="P130" s="194">
        <f>O130*H130</f>
        <v>0</v>
      </c>
      <c r="Q130" s="194">
        <v>0</v>
      </c>
      <c r="R130" s="194">
        <f>Q130*H130</f>
        <v>0</v>
      </c>
      <c r="S130" s="194">
        <v>0</v>
      </c>
      <c r="T130" s="195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96" t="s">
        <v>556</v>
      </c>
      <c r="AT130" s="196" t="s">
        <v>136</v>
      </c>
      <c r="AU130" s="196" t="s">
        <v>85</v>
      </c>
      <c r="AY130" s="17" t="s">
        <v>134</v>
      </c>
      <c r="BE130" s="197">
        <f>IF(N130="základní",J130,0)</f>
        <v>0</v>
      </c>
      <c r="BF130" s="197">
        <f>IF(N130="snížená",J130,0)</f>
        <v>0</v>
      </c>
      <c r="BG130" s="197">
        <f>IF(N130="zákl. přenesená",J130,0)</f>
        <v>0</v>
      </c>
      <c r="BH130" s="197">
        <f>IF(N130="sníž. přenesená",J130,0)</f>
        <v>0</v>
      </c>
      <c r="BI130" s="197">
        <f>IF(N130="nulová",J130,0)</f>
        <v>0</v>
      </c>
      <c r="BJ130" s="17" t="s">
        <v>85</v>
      </c>
      <c r="BK130" s="197">
        <f>ROUND(I130*H130,2)</f>
        <v>0</v>
      </c>
      <c r="BL130" s="17" t="s">
        <v>556</v>
      </c>
      <c r="BM130" s="196" t="s">
        <v>561</v>
      </c>
    </row>
    <row r="131" spans="1:65" s="13" customFormat="1" ht="22.5">
      <c r="B131" s="203"/>
      <c r="C131" s="204"/>
      <c r="D131" s="198" t="s">
        <v>145</v>
      </c>
      <c r="E131" s="205" t="s">
        <v>1</v>
      </c>
      <c r="F131" s="206" t="s">
        <v>562</v>
      </c>
      <c r="G131" s="204"/>
      <c r="H131" s="205" t="s">
        <v>1</v>
      </c>
      <c r="I131" s="207"/>
      <c r="J131" s="204"/>
      <c r="K131" s="204"/>
      <c r="L131" s="208"/>
      <c r="M131" s="209"/>
      <c r="N131" s="210"/>
      <c r="O131" s="210"/>
      <c r="P131" s="210"/>
      <c r="Q131" s="210"/>
      <c r="R131" s="210"/>
      <c r="S131" s="210"/>
      <c r="T131" s="211"/>
      <c r="AT131" s="212" t="s">
        <v>145</v>
      </c>
      <c r="AU131" s="212" t="s">
        <v>85</v>
      </c>
      <c r="AV131" s="13" t="s">
        <v>85</v>
      </c>
      <c r="AW131" s="13" t="s">
        <v>33</v>
      </c>
      <c r="AX131" s="13" t="s">
        <v>77</v>
      </c>
      <c r="AY131" s="212" t="s">
        <v>134</v>
      </c>
    </row>
    <row r="132" spans="1:65" s="14" customFormat="1">
      <c r="B132" s="213"/>
      <c r="C132" s="214"/>
      <c r="D132" s="198" t="s">
        <v>145</v>
      </c>
      <c r="E132" s="215" t="s">
        <v>1</v>
      </c>
      <c r="F132" s="216" t="s">
        <v>85</v>
      </c>
      <c r="G132" s="214"/>
      <c r="H132" s="217">
        <v>1</v>
      </c>
      <c r="I132" s="218"/>
      <c r="J132" s="214"/>
      <c r="K132" s="214"/>
      <c r="L132" s="219"/>
      <c r="M132" s="220"/>
      <c r="N132" s="221"/>
      <c r="O132" s="221"/>
      <c r="P132" s="221"/>
      <c r="Q132" s="221"/>
      <c r="R132" s="221"/>
      <c r="S132" s="221"/>
      <c r="T132" s="222"/>
      <c r="AT132" s="223" t="s">
        <v>145</v>
      </c>
      <c r="AU132" s="223" t="s">
        <v>85</v>
      </c>
      <c r="AV132" s="14" t="s">
        <v>87</v>
      </c>
      <c r="AW132" s="14" t="s">
        <v>33</v>
      </c>
      <c r="AX132" s="14" t="s">
        <v>85</v>
      </c>
      <c r="AY132" s="223" t="s">
        <v>134</v>
      </c>
    </row>
    <row r="133" spans="1:65" s="2" customFormat="1" ht="16.5" customHeight="1">
      <c r="A133" s="34"/>
      <c r="B133" s="35"/>
      <c r="C133" s="186" t="s">
        <v>141</v>
      </c>
      <c r="D133" s="186" t="s">
        <v>136</v>
      </c>
      <c r="E133" s="187" t="s">
        <v>563</v>
      </c>
      <c r="F133" s="188" t="s">
        <v>564</v>
      </c>
      <c r="G133" s="189" t="s">
        <v>220</v>
      </c>
      <c r="H133" s="190">
        <v>1</v>
      </c>
      <c r="I133" s="191"/>
      <c r="J133" s="190">
        <f>ROUND(I133*H133,2)</f>
        <v>0</v>
      </c>
      <c r="K133" s="188" t="s">
        <v>1</v>
      </c>
      <c r="L133" s="39"/>
      <c r="M133" s="192" t="s">
        <v>1</v>
      </c>
      <c r="N133" s="193" t="s">
        <v>42</v>
      </c>
      <c r="O133" s="71"/>
      <c r="P133" s="194">
        <f>O133*H133</f>
        <v>0</v>
      </c>
      <c r="Q133" s="194">
        <v>0</v>
      </c>
      <c r="R133" s="194">
        <f>Q133*H133</f>
        <v>0</v>
      </c>
      <c r="S133" s="194">
        <v>0</v>
      </c>
      <c r="T133" s="195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6" t="s">
        <v>556</v>
      </c>
      <c r="AT133" s="196" t="s">
        <v>136</v>
      </c>
      <c r="AU133" s="196" t="s">
        <v>85</v>
      </c>
      <c r="AY133" s="17" t="s">
        <v>134</v>
      </c>
      <c r="BE133" s="197">
        <f>IF(N133="základní",J133,0)</f>
        <v>0</v>
      </c>
      <c r="BF133" s="197">
        <f>IF(N133="snížená",J133,0)</f>
        <v>0</v>
      </c>
      <c r="BG133" s="197">
        <f>IF(N133="zákl. přenesená",J133,0)</f>
        <v>0</v>
      </c>
      <c r="BH133" s="197">
        <f>IF(N133="sníž. přenesená",J133,0)</f>
        <v>0</v>
      </c>
      <c r="BI133" s="197">
        <f>IF(N133="nulová",J133,0)</f>
        <v>0</v>
      </c>
      <c r="BJ133" s="17" t="s">
        <v>85</v>
      </c>
      <c r="BK133" s="197">
        <f>ROUND(I133*H133,2)</f>
        <v>0</v>
      </c>
      <c r="BL133" s="17" t="s">
        <v>556</v>
      </c>
      <c r="BM133" s="196" t="s">
        <v>565</v>
      </c>
    </row>
    <row r="134" spans="1:65" s="2" customFormat="1">
      <c r="A134" s="34"/>
      <c r="B134" s="35"/>
      <c r="C134" s="36"/>
      <c r="D134" s="198" t="s">
        <v>143</v>
      </c>
      <c r="E134" s="36"/>
      <c r="F134" s="199" t="s">
        <v>564</v>
      </c>
      <c r="G134" s="36"/>
      <c r="H134" s="36"/>
      <c r="I134" s="200"/>
      <c r="J134" s="36"/>
      <c r="K134" s="36"/>
      <c r="L134" s="39"/>
      <c r="M134" s="201"/>
      <c r="N134" s="202"/>
      <c r="O134" s="71"/>
      <c r="P134" s="71"/>
      <c r="Q134" s="71"/>
      <c r="R134" s="71"/>
      <c r="S134" s="71"/>
      <c r="T134" s="72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7" t="s">
        <v>143</v>
      </c>
      <c r="AU134" s="17" t="s">
        <v>85</v>
      </c>
    </row>
    <row r="135" spans="1:65" s="13" customFormat="1" ht="22.5">
      <c r="B135" s="203"/>
      <c r="C135" s="204"/>
      <c r="D135" s="198" t="s">
        <v>145</v>
      </c>
      <c r="E135" s="205" t="s">
        <v>1</v>
      </c>
      <c r="F135" s="206" t="s">
        <v>566</v>
      </c>
      <c r="G135" s="204"/>
      <c r="H135" s="205" t="s">
        <v>1</v>
      </c>
      <c r="I135" s="207"/>
      <c r="J135" s="204"/>
      <c r="K135" s="204"/>
      <c r="L135" s="208"/>
      <c r="M135" s="209"/>
      <c r="N135" s="210"/>
      <c r="O135" s="210"/>
      <c r="P135" s="210"/>
      <c r="Q135" s="210"/>
      <c r="R135" s="210"/>
      <c r="S135" s="210"/>
      <c r="T135" s="211"/>
      <c r="AT135" s="212" t="s">
        <v>145</v>
      </c>
      <c r="AU135" s="212" t="s">
        <v>85</v>
      </c>
      <c r="AV135" s="13" t="s">
        <v>85</v>
      </c>
      <c r="AW135" s="13" t="s">
        <v>33</v>
      </c>
      <c r="AX135" s="13" t="s">
        <v>77</v>
      </c>
      <c r="AY135" s="212" t="s">
        <v>134</v>
      </c>
    </row>
    <row r="136" spans="1:65" s="13" customFormat="1">
      <c r="B136" s="203"/>
      <c r="C136" s="204"/>
      <c r="D136" s="198" t="s">
        <v>145</v>
      </c>
      <c r="E136" s="205" t="s">
        <v>1</v>
      </c>
      <c r="F136" s="206" t="s">
        <v>567</v>
      </c>
      <c r="G136" s="204"/>
      <c r="H136" s="205" t="s">
        <v>1</v>
      </c>
      <c r="I136" s="207"/>
      <c r="J136" s="204"/>
      <c r="K136" s="204"/>
      <c r="L136" s="208"/>
      <c r="M136" s="209"/>
      <c r="N136" s="210"/>
      <c r="O136" s="210"/>
      <c r="P136" s="210"/>
      <c r="Q136" s="210"/>
      <c r="R136" s="210"/>
      <c r="S136" s="210"/>
      <c r="T136" s="211"/>
      <c r="AT136" s="212" t="s">
        <v>145</v>
      </c>
      <c r="AU136" s="212" t="s">
        <v>85</v>
      </c>
      <c r="AV136" s="13" t="s">
        <v>85</v>
      </c>
      <c r="AW136" s="13" t="s">
        <v>33</v>
      </c>
      <c r="AX136" s="13" t="s">
        <v>77</v>
      </c>
      <c r="AY136" s="212" t="s">
        <v>134</v>
      </c>
    </row>
    <row r="137" spans="1:65" s="13" customFormat="1">
      <c r="B137" s="203"/>
      <c r="C137" s="204"/>
      <c r="D137" s="198" t="s">
        <v>145</v>
      </c>
      <c r="E137" s="205" t="s">
        <v>1</v>
      </c>
      <c r="F137" s="206" t="s">
        <v>568</v>
      </c>
      <c r="G137" s="204"/>
      <c r="H137" s="205" t="s">
        <v>1</v>
      </c>
      <c r="I137" s="207"/>
      <c r="J137" s="204"/>
      <c r="K137" s="204"/>
      <c r="L137" s="208"/>
      <c r="M137" s="209"/>
      <c r="N137" s="210"/>
      <c r="O137" s="210"/>
      <c r="P137" s="210"/>
      <c r="Q137" s="210"/>
      <c r="R137" s="210"/>
      <c r="S137" s="210"/>
      <c r="T137" s="211"/>
      <c r="AT137" s="212" t="s">
        <v>145</v>
      </c>
      <c r="AU137" s="212" t="s">
        <v>85</v>
      </c>
      <c r="AV137" s="13" t="s">
        <v>85</v>
      </c>
      <c r="AW137" s="13" t="s">
        <v>33</v>
      </c>
      <c r="AX137" s="13" t="s">
        <v>77</v>
      </c>
      <c r="AY137" s="212" t="s">
        <v>134</v>
      </c>
    </row>
    <row r="138" spans="1:65" s="14" customFormat="1">
      <c r="B138" s="213"/>
      <c r="C138" s="214"/>
      <c r="D138" s="198" t="s">
        <v>145</v>
      </c>
      <c r="E138" s="215" t="s">
        <v>1</v>
      </c>
      <c r="F138" s="216" t="s">
        <v>569</v>
      </c>
      <c r="G138" s="214"/>
      <c r="H138" s="217">
        <v>1</v>
      </c>
      <c r="I138" s="218"/>
      <c r="J138" s="214"/>
      <c r="K138" s="214"/>
      <c r="L138" s="219"/>
      <c r="M138" s="220"/>
      <c r="N138" s="221"/>
      <c r="O138" s="221"/>
      <c r="P138" s="221"/>
      <c r="Q138" s="221"/>
      <c r="R138" s="221"/>
      <c r="S138" s="221"/>
      <c r="T138" s="222"/>
      <c r="AT138" s="223" t="s">
        <v>145</v>
      </c>
      <c r="AU138" s="223" t="s">
        <v>85</v>
      </c>
      <c r="AV138" s="14" t="s">
        <v>87</v>
      </c>
      <c r="AW138" s="14" t="s">
        <v>33</v>
      </c>
      <c r="AX138" s="14" t="s">
        <v>85</v>
      </c>
      <c r="AY138" s="223" t="s">
        <v>134</v>
      </c>
    </row>
    <row r="139" spans="1:65" s="2" customFormat="1" ht="16.5" customHeight="1">
      <c r="A139" s="34"/>
      <c r="B139" s="35"/>
      <c r="C139" s="186" t="s">
        <v>174</v>
      </c>
      <c r="D139" s="186" t="s">
        <v>136</v>
      </c>
      <c r="E139" s="187" t="s">
        <v>570</v>
      </c>
      <c r="F139" s="188" t="s">
        <v>571</v>
      </c>
      <c r="G139" s="189" t="s">
        <v>220</v>
      </c>
      <c r="H139" s="190">
        <v>1</v>
      </c>
      <c r="I139" s="191"/>
      <c r="J139" s="190">
        <f>ROUND(I139*H139,2)</f>
        <v>0</v>
      </c>
      <c r="K139" s="188" t="s">
        <v>1</v>
      </c>
      <c r="L139" s="39"/>
      <c r="M139" s="192" t="s">
        <v>1</v>
      </c>
      <c r="N139" s="193" t="s">
        <v>42</v>
      </c>
      <c r="O139" s="71"/>
      <c r="P139" s="194">
        <f>O139*H139</f>
        <v>0</v>
      </c>
      <c r="Q139" s="194">
        <v>0</v>
      </c>
      <c r="R139" s="194">
        <f>Q139*H139</f>
        <v>0</v>
      </c>
      <c r="S139" s="194">
        <v>0</v>
      </c>
      <c r="T139" s="195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6" t="s">
        <v>556</v>
      </c>
      <c r="AT139" s="196" t="s">
        <v>136</v>
      </c>
      <c r="AU139" s="196" t="s">
        <v>85</v>
      </c>
      <c r="AY139" s="17" t="s">
        <v>134</v>
      </c>
      <c r="BE139" s="197">
        <f>IF(N139="základní",J139,0)</f>
        <v>0</v>
      </c>
      <c r="BF139" s="197">
        <f>IF(N139="snížená",J139,0)</f>
        <v>0</v>
      </c>
      <c r="BG139" s="197">
        <f>IF(N139="zákl. přenesená",J139,0)</f>
        <v>0</v>
      </c>
      <c r="BH139" s="197">
        <f>IF(N139="sníž. přenesená",J139,0)</f>
        <v>0</v>
      </c>
      <c r="BI139" s="197">
        <f>IF(N139="nulová",J139,0)</f>
        <v>0</v>
      </c>
      <c r="BJ139" s="17" t="s">
        <v>85</v>
      </c>
      <c r="BK139" s="197">
        <f>ROUND(I139*H139,2)</f>
        <v>0</v>
      </c>
      <c r="BL139" s="17" t="s">
        <v>556</v>
      </c>
      <c r="BM139" s="196" t="s">
        <v>572</v>
      </c>
    </row>
    <row r="140" spans="1:65" s="2" customFormat="1">
      <c r="A140" s="34"/>
      <c r="B140" s="35"/>
      <c r="C140" s="36"/>
      <c r="D140" s="198" t="s">
        <v>143</v>
      </c>
      <c r="E140" s="36"/>
      <c r="F140" s="199" t="s">
        <v>571</v>
      </c>
      <c r="G140" s="36"/>
      <c r="H140" s="36"/>
      <c r="I140" s="200"/>
      <c r="J140" s="36"/>
      <c r="K140" s="36"/>
      <c r="L140" s="39"/>
      <c r="M140" s="201"/>
      <c r="N140" s="202"/>
      <c r="O140" s="71"/>
      <c r="P140" s="71"/>
      <c r="Q140" s="71"/>
      <c r="R140" s="71"/>
      <c r="S140" s="71"/>
      <c r="T140" s="72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7" t="s">
        <v>143</v>
      </c>
      <c r="AU140" s="17" t="s">
        <v>85</v>
      </c>
    </row>
    <row r="141" spans="1:65" s="14" customFormat="1">
      <c r="B141" s="213"/>
      <c r="C141" s="214"/>
      <c r="D141" s="198" t="s">
        <v>145</v>
      </c>
      <c r="E141" s="215" t="s">
        <v>1</v>
      </c>
      <c r="F141" s="216" t="s">
        <v>569</v>
      </c>
      <c r="G141" s="214"/>
      <c r="H141" s="217">
        <v>1</v>
      </c>
      <c r="I141" s="218"/>
      <c r="J141" s="214"/>
      <c r="K141" s="214"/>
      <c r="L141" s="219"/>
      <c r="M141" s="220"/>
      <c r="N141" s="221"/>
      <c r="O141" s="221"/>
      <c r="P141" s="221"/>
      <c r="Q141" s="221"/>
      <c r="R141" s="221"/>
      <c r="S141" s="221"/>
      <c r="T141" s="222"/>
      <c r="AT141" s="223" t="s">
        <v>145</v>
      </c>
      <c r="AU141" s="223" t="s">
        <v>85</v>
      </c>
      <c r="AV141" s="14" t="s">
        <v>87</v>
      </c>
      <c r="AW141" s="14" t="s">
        <v>33</v>
      </c>
      <c r="AX141" s="14" t="s">
        <v>85</v>
      </c>
      <c r="AY141" s="223" t="s">
        <v>134</v>
      </c>
    </row>
    <row r="142" spans="1:65" s="2" customFormat="1" ht="16.5" customHeight="1">
      <c r="A142" s="34"/>
      <c r="B142" s="35"/>
      <c r="C142" s="186" t="s">
        <v>181</v>
      </c>
      <c r="D142" s="186" t="s">
        <v>136</v>
      </c>
      <c r="E142" s="187" t="s">
        <v>573</v>
      </c>
      <c r="F142" s="188" t="s">
        <v>574</v>
      </c>
      <c r="G142" s="189" t="s">
        <v>220</v>
      </c>
      <c r="H142" s="190">
        <v>1</v>
      </c>
      <c r="I142" s="191"/>
      <c r="J142" s="190">
        <f>ROUND(I142*H142,2)</f>
        <v>0</v>
      </c>
      <c r="K142" s="188" t="s">
        <v>1</v>
      </c>
      <c r="L142" s="39"/>
      <c r="M142" s="192" t="s">
        <v>1</v>
      </c>
      <c r="N142" s="193" t="s">
        <v>42</v>
      </c>
      <c r="O142" s="71"/>
      <c r="P142" s="194">
        <f>O142*H142</f>
        <v>0</v>
      </c>
      <c r="Q142" s="194">
        <v>0</v>
      </c>
      <c r="R142" s="194">
        <f>Q142*H142</f>
        <v>0</v>
      </c>
      <c r="S142" s="194">
        <v>0</v>
      </c>
      <c r="T142" s="195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6" t="s">
        <v>556</v>
      </c>
      <c r="AT142" s="196" t="s">
        <v>136</v>
      </c>
      <c r="AU142" s="196" t="s">
        <v>85</v>
      </c>
      <c r="AY142" s="17" t="s">
        <v>134</v>
      </c>
      <c r="BE142" s="197">
        <f>IF(N142="základní",J142,0)</f>
        <v>0</v>
      </c>
      <c r="BF142" s="197">
        <f>IF(N142="snížená",J142,0)</f>
        <v>0</v>
      </c>
      <c r="BG142" s="197">
        <f>IF(N142="zákl. přenesená",J142,0)</f>
        <v>0</v>
      </c>
      <c r="BH142" s="197">
        <f>IF(N142="sníž. přenesená",J142,0)</f>
        <v>0</v>
      </c>
      <c r="BI142" s="197">
        <f>IF(N142="nulová",J142,0)</f>
        <v>0</v>
      </c>
      <c r="BJ142" s="17" t="s">
        <v>85</v>
      </c>
      <c r="BK142" s="197">
        <f>ROUND(I142*H142,2)</f>
        <v>0</v>
      </c>
      <c r="BL142" s="17" t="s">
        <v>556</v>
      </c>
      <c r="BM142" s="196" t="s">
        <v>575</v>
      </c>
    </row>
    <row r="143" spans="1:65" s="2" customFormat="1">
      <c r="A143" s="34"/>
      <c r="B143" s="35"/>
      <c r="C143" s="36"/>
      <c r="D143" s="198" t="s">
        <v>143</v>
      </c>
      <c r="E143" s="36"/>
      <c r="F143" s="199" t="s">
        <v>574</v>
      </c>
      <c r="G143" s="36"/>
      <c r="H143" s="36"/>
      <c r="I143" s="200"/>
      <c r="J143" s="36"/>
      <c r="K143" s="36"/>
      <c r="L143" s="39"/>
      <c r="M143" s="201"/>
      <c r="N143" s="202"/>
      <c r="O143" s="71"/>
      <c r="P143" s="71"/>
      <c r="Q143" s="71"/>
      <c r="R143" s="71"/>
      <c r="S143" s="71"/>
      <c r="T143" s="72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7" t="s">
        <v>143</v>
      </c>
      <c r="AU143" s="17" t="s">
        <v>85</v>
      </c>
    </row>
    <row r="144" spans="1:65" s="13" customFormat="1">
      <c r="B144" s="203"/>
      <c r="C144" s="204"/>
      <c r="D144" s="198" t="s">
        <v>145</v>
      </c>
      <c r="E144" s="205" t="s">
        <v>1</v>
      </c>
      <c r="F144" s="206" t="s">
        <v>576</v>
      </c>
      <c r="G144" s="204"/>
      <c r="H144" s="205" t="s">
        <v>1</v>
      </c>
      <c r="I144" s="207"/>
      <c r="J144" s="204"/>
      <c r="K144" s="204"/>
      <c r="L144" s="208"/>
      <c r="M144" s="209"/>
      <c r="N144" s="210"/>
      <c r="O144" s="210"/>
      <c r="P144" s="210"/>
      <c r="Q144" s="210"/>
      <c r="R144" s="210"/>
      <c r="S144" s="210"/>
      <c r="T144" s="211"/>
      <c r="AT144" s="212" t="s">
        <v>145</v>
      </c>
      <c r="AU144" s="212" t="s">
        <v>85</v>
      </c>
      <c r="AV144" s="13" t="s">
        <v>85</v>
      </c>
      <c r="AW144" s="13" t="s">
        <v>33</v>
      </c>
      <c r="AX144" s="13" t="s">
        <v>77</v>
      </c>
      <c r="AY144" s="212" t="s">
        <v>134</v>
      </c>
    </row>
    <row r="145" spans="1:65" s="14" customFormat="1">
      <c r="B145" s="213"/>
      <c r="C145" s="214"/>
      <c r="D145" s="198" t="s">
        <v>145</v>
      </c>
      <c r="E145" s="215" t="s">
        <v>1</v>
      </c>
      <c r="F145" s="216" t="s">
        <v>569</v>
      </c>
      <c r="G145" s="214"/>
      <c r="H145" s="217">
        <v>1</v>
      </c>
      <c r="I145" s="218"/>
      <c r="J145" s="214"/>
      <c r="K145" s="214"/>
      <c r="L145" s="219"/>
      <c r="M145" s="220"/>
      <c r="N145" s="221"/>
      <c r="O145" s="221"/>
      <c r="P145" s="221"/>
      <c r="Q145" s="221"/>
      <c r="R145" s="221"/>
      <c r="S145" s="221"/>
      <c r="T145" s="222"/>
      <c r="AT145" s="223" t="s">
        <v>145</v>
      </c>
      <c r="AU145" s="223" t="s">
        <v>85</v>
      </c>
      <c r="AV145" s="14" t="s">
        <v>87</v>
      </c>
      <c r="AW145" s="14" t="s">
        <v>33</v>
      </c>
      <c r="AX145" s="14" t="s">
        <v>85</v>
      </c>
      <c r="AY145" s="223" t="s">
        <v>134</v>
      </c>
    </row>
    <row r="146" spans="1:65" s="2" customFormat="1" ht="16.5" customHeight="1">
      <c r="A146" s="34"/>
      <c r="B146" s="35"/>
      <c r="C146" s="186" t="s">
        <v>187</v>
      </c>
      <c r="D146" s="186" t="s">
        <v>136</v>
      </c>
      <c r="E146" s="187" t="s">
        <v>577</v>
      </c>
      <c r="F146" s="188" t="s">
        <v>578</v>
      </c>
      <c r="G146" s="189" t="s">
        <v>220</v>
      </c>
      <c r="H146" s="190">
        <v>1</v>
      </c>
      <c r="I146" s="191"/>
      <c r="J146" s="190">
        <f>ROUND(I146*H146,2)</f>
        <v>0</v>
      </c>
      <c r="K146" s="188" t="s">
        <v>1</v>
      </c>
      <c r="L146" s="39"/>
      <c r="M146" s="192" t="s">
        <v>1</v>
      </c>
      <c r="N146" s="193" t="s">
        <v>42</v>
      </c>
      <c r="O146" s="71"/>
      <c r="P146" s="194">
        <f>O146*H146</f>
        <v>0</v>
      </c>
      <c r="Q146" s="194">
        <v>0</v>
      </c>
      <c r="R146" s="194">
        <f>Q146*H146</f>
        <v>0</v>
      </c>
      <c r="S146" s="194">
        <v>0</v>
      </c>
      <c r="T146" s="195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6" t="s">
        <v>556</v>
      </c>
      <c r="AT146" s="196" t="s">
        <v>136</v>
      </c>
      <c r="AU146" s="196" t="s">
        <v>85</v>
      </c>
      <c r="AY146" s="17" t="s">
        <v>134</v>
      </c>
      <c r="BE146" s="197">
        <f>IF(N146="základní",J146,0)</f>
        <v>0</v>
      </c>
      <c r="BF146" s="197">
        <f>IF(N146="snížená",J146,0)</f>
        <v>0</v>
      </c>
      <c r="BG146" s="197">
        <f>IF(N146="zákl. přenesená",J146,0)</f>
        <v>0</v>
      </c>
      <c r="BH146" s="197">
        <f>IF(N146="sníž. přenesená",J146,0)</f>
        <v>0</v>
      </c>
      <c r="BI146" s="197">
        <f>IF(N146="nulová",J146,0)</f>
        <v>0</v>
      </c>
      <c r="BJ146" s="17" t="s">
        <v>85</v>
      </c>
      <c r="BK146" s="197">
        <f>ROUND(I146*H146,2)</f>
        <v>0</v>
      </c>
      <c r="BL146" s="17" t="s">
        <v>556</v>
      </c>
      <c r="BM146" s="196" t="s">
        <v>579</v>
      </c>
    </row>
    <row r="147" spans="1:65" s="2" customFormat="1">
      <c r="A147" s="34"/>
      <c r="B147" s="35"/>
      <c r="C147" s="36"/>
      <c r="D147" s="198" t="s">
        <v>143</v>
      </c>
      <c r="E147" s="36"/>
      <c r="F147" s="199" t="s">
        <v>578</v>
      </c>
      <c r="G147" s="36"/>
      <c r="H147" s="36"/>
      <c r="I147" s="200"/>
      <c r="J147" s="36"/>
      <c r="K147" s="36"/>
      <c r="L147" s="39"/>
      <c r="M147" s="201"/>
      <c r="N147" s="202"/>
      <c r="O147" s="71"/>
      <c r="P147" s="71"/>
      <c r="Q147" s="71"/>
      <c r="R147" s="71"/>
      <c r="S147" s="71"/>
      <c r="T147" s="72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7" t="s">
        <v>143</v>
      </c>
      <c r="AU147" s="17" t="s">
        <v>85</v>
      </c>
    </row>
    <row r="148" spans="1:65" s="13" customFormat="1">
      <c r="B148" s="203"/>
      <c r="C148" s="204"/>
      <c r="D148" s="198" t="s">
        <v>145</v>
      </c>
      <c r="E148" s="205" t="s">
        <v>1</v>
      </c>
      <c r="F148" s="206" t="s">
        <v>580</v>
      </c>
      <c r="G148" s="204"/>
      <c r="H148" s="205" t="s">
        <v>1</v>
      </c>
      <c r="I148" s="207"/>
      <c r="J148" s="204"/>
      <c r="K148" s="204"/>
      <c r="L148" s="208"/>
      <c r="M148" s="209"/>
      <c r="N148" s="210"/>
      <c r="O148" s="210"/>
      <c r="P148" s="210"/>
      <c r="Q148" s="210"/>
      <c r="R148" s="210"/>
      <c r="S148" s="210"/>
      <c r="T148" s="211"/>
      <c r="AT148" s="212" t="s">
        <v>145</v>
      </c>
      <c r="AU148" s="212" t="s">
        <v>85</v>
      </c>
      <c r="AV148" s="13" t="s">
        <v>85</v>
      </c>
      <c r="AW148" s="13" t="s">
        <v>33</v>
      </c>
      <c r="AX148" s="13" t="s">
        <v>77</v>
      </c>
      <c r="AY148" s="212" t="s">
        <v>134</v>
      </c>
    </row>
    <row r="149" spans="1:65" s="13" customFormat="1">
      <c r="B149" s="203"/>
      <c r="C149" s="204"/>
      <c r="D149" s="198" t="s">
        <v>145</v>
      </c>
      <c r="E149" s="205" t="s">
        <v>1</v>
      </c>
      <c r="F149" s="206" t="s">
        <v>581</v>
      </c>
      <c r="G149" s="204"/>
      <c r="H149" s="205" t="s">
        <v>1</v>
      </c>
      <c r="I149" s="207"/>
      <c r="J149" s="204"/>
      <c r="K149" s="204"/>
      <c r="L149" s="208"/>
      <c r="M149" s="209"/>
      <c r="N149" s="210"/>
      <c r="O149" s="210"/>
      <c r="P149" s="210"/>
      <c r="Q149" s="210"/>
      <c r="R149" s="210"/>
      <c r="S149" s="210"/>
      <c r="T149" s="211"/>
      <c r="AT149" s="212" t="s">
        <v>145</v>
      </c>
      <c r="AU149" s="212" t="s">
        <v>85</v>
      </c>
      <c r="AV149" s="13" t="s">
        <v>85</v>
      </c>
      <c r="AW149" s="13" t="s">
        <v>33</v>
      </c>
      <c r="AX149" s="13" t="s">
        <v>77</v>
      </c>
      <c r="AY149" s="212" t="s">
        <v>134</v>
      </c>
    </row>
    <row r="150" spans="1:65" s="13" customFormat="1">
      <c r="B150" s="203"/>
      <c r="C150" s="204"/>
      <c r="D150" s="198" t="s">
        <v>145</v>
      </c>
      <c r="E150" s="205" t="s">
        <v>1</v>
      </c>
      <c r="F150" s="206" t="s">
        <v>582</v>
      </c>
      <c r="G150" s="204"/>
      <c r="H150" s="205" t="s">
        <v>1</v>
      </c>
      <c r="I150" s="207"/>
      <c r="J150" s="204"/>
      <c r="K150" s="204"/>
      <c r="L150" s="208"/>
      <c r="M150" s="209"/>
      <c r="N150" s="210"/>
      <c r="O150" s="210"/>
      <c r="P150" s="210"/>
      <c r="Q150" s="210"/>
      <c r="R150" s="210"/>
      <c r="S150" s="210"/>
      <c r="T150" s="211"/>
      <c r="AT150" s="212" t="s">
        <v>145</v>
      </c>
      <c r="AU150" s="212" t="s">
        <v>85</v>
      </c>
      <c r="AV150" s="13" t="s">
        <v>85</v>
      </c>
      <c r="AW150" s="13" t="s">
        <v>33</v>
      </c>
      <c r="AX150" s="13" t="s">
        <v>77</v>
      </c>
      <c r="AY150" s="212" t="s">
        <v>134</v>
      </c>
    </row>
    <row r="151" spans="1:65" s="13" customFormat="1">
      <c r="B151" s="203"/>
      <c r="C151" s="204"/>
      <c r="D151" s="198" t="s">
        <v>145</v>
      </c>
      <c r="E151" s="205" t="s">
        <v>1</v>
      </c>
      <c r="F151" s="206" t="s">
        <v>583</v>
      </c>
      <c r="G151" s="204"/>
      <c r="H151" s="205" t="s">
        <v>1</v>
      </c>
      <c r="I151" s="207"/>
      <c r="J151" s="204"/>
      <c r="K151" s="204"/>
      <c r="L151" s="208"/>
      <c r="M151" s="209"/>
      <c r="N151" s="210"/>
      <c r="O151" s="210"/>
      <c r="P151" s="210"/>
      <c r="Q151" s="210"/>
      <c r="R151" s="210"/>
      <c r="S151" s="210"/>
      <c r="T151" s="211"/>
      <c r="AT151" s="212" t="s">
        <v>145</v>
      </c>
      <c r="AU151" s="212" t="s">
        <v>85</v>
      </c>
      <c r="AV151" s="13" t="s">
        <v>85</v>
      </c>
      <c r="AW151" s="13" t="s">
        <v>33</v>
      </c>
      <c r="AX151" s="13" t="s">
        <v>77</v>
      </c>
      <c r="AY151" s="212" t="s">
        <v>134</v>
      </c>
    </row>
    <row r="152" spans="1:65" s="13" customFormat="1" ht="22.5">
      <c r="B152" s="203"/>
      <c r="C152" s="204"/>
      <c r="D152" s="198" t="s">
        <v>145</v>
      </c>
      <c r="E152" s="205" t="s">
        <v>1</v>
      </c>
      <c r="F152" s="206" t="s">
        <v>584</v>
      </c>
      <c r="G152" s="204"/>
      <c r="H152" s="205" t="s">
        <v>1</v>
      </c>
      <c r="I152" s="207"/>
      <c r="J152" s="204"/>
      <c r="K152" s="204"/>
      <c r="L152" s="208"/>
      <c r="M152" s="209"/>
      <c r="N152" s="210"/>
      <c r="O152" s="210"/>
      <c r="P152" s="210"/>
      <c r="Q152" s="210"/>
      <c r="R152" s="210"/>
      <c r="S152" s="210"/>
      <c r="T152" s="211"/>
      <c r="AT152" s="212" t="s">
        <v>145</v>
      </c>
      <c r="AU152" s="212" t="s">
        <v>85</v>
      </c>
      <c r="AV152" s="13" t="s">
        <v>85</v>
      </c>
      <c r="AW152" s="13" t="s">
        <v>33</v>
      </c>
      <c r="AX152" s="13" t="s">
        <v>77</v>
      </c>
      <c r="AY152" s="212" t="s">
        <v>134</v>
      </c>
    </row>
    <row r="153" spans="1:65" s="14" customFormat="1">
      <c r="B153" s="213"/>
      <c r="C153" s="214"/>
      <c r="D153" s="198" t="s">
        <v>145</v>
      </c>
      <c r="E153" s="215" t="s">
        <v>1</v>
      </c>
      <c r="F153" s="216" t="s">
        <v>569</v>
      </c>
      <c r="G153" s="214"/>
      <c r="H153" s="217">
        <v>1</v>
      </c>
      <c r="I153" s="218"/>
      <c r="J153" s="214"/>
      <c r="K153" s="214"/>
      <c r="L153" s="219"/>
      <c r="M153" s="220"/>
      <c r="N153" s="221"/>
      <c r="O153" s="221"/>
      <c r="P153" s="221"/>
      <c r="Q153" s="221"/>
      <c r="R153" s="221"/>
      <c r="S153" s="221"/>
      <c r="T153" s="222"/>
      <c r="AT153" s="223" t="s">
        <v>145</v>
      </c>
      <c r="AU153" s="223" t="s">
        <v>85</v>
      </c>
      <c r="AV153" s="14" t="s">
        <v>87</v>
      </c>
      <c r="AW153" s="14" t="s">
        <v>33</v>
      </c>
      <c r="AX153" s="14" t="s">
        <v>85</v>
      </c>
      <c r="AY153" s="223" t="s">
        <v>134</v>
      </c>
    </row>
    <row r="154" spans="1:65" s="2" customFormat="1" ht="16.5" customHeight="1">
      <c r="A154" s="34"/>
      <c r="B154" s="35"/>
      <c r="C154" s="186" t="s">
        <v>193</v>
      </c>
      <c r="D154" s="186" t="s">
        <v>136</v>
      </c>
      <c r="E154" s="187" t="s">
        <v>585</v>
      </c>
      <c r="F154" s="188" t="s">
        <v>586</v>
      </c>
      <c r="G154" s="189" t="s">
        <v>220</v>
      </c>
      <c r="H154" s="190">
        <v>1</v>
      </c>
      <c r="I154" s="191"/>
      <c r="J154" s="190">
        <f>ROUND(I154*H154,2)</f>
        <v>0</v>
      </c>
      <c r="K154" s="188" t="s">
        <v>1</v>
      </c>
      <c r="L154" s="39"/>
      <c r="M154" s="192" t="s">
        <v>1</v>
      </c>
      <c r="N154" s="193" t="s">
        <v>42</v>
      </c>
      <c r="O154" s="71"/>
      <c r="P154" s="194">
        <f>O154*H154</f>
        <v>0</v>
      </c>
      <c r="Q154" s="194">
        <v>0</v>
      </c>
      <c r="R154" s="194">
        <f>Q154*H154</f>
        <v>0</v>
      </c>
      <c r="S154" s="194">
        <v>0</v>
      </c>
      <c r="T154" s="195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96" t="s">
        <v>556</v>
      </c>
      <c r="AT154" s="196" t="s">
        <v>136</v>
      </c>
      <c r="AU154" s="196" t="s">
        <v>85</v>
      </c>
      <c r="AY154" s="17" t="s">
        <v>134</v>
      </c>
      <c r="BE154" s="197">
        <f>IF(N154="základní",J154,0)</f>
        <v>0</v>
      </c>
      <c r="BF154" s="197">
        <f>IF(N154="snížená",J154,0)</f>
        <v>0</v>
      </c>
      <c r="BG154" s="197">
        <f>IF(N154="zákl. přenesená",J154,0)</f>
        <v>0</v>
      </c>
      <c r="BH154" s="197">
        <f>IF(N154="sníž. přenesená",J154,0)</f>
        <v>0</v>
      </c>
      <c r="BI154" s="197">
        <f>IF(N154="nulová",J154,0)</f>
        <v>0</v>
      </c>
      <c r="BJ154" s="17" t="s">
        <v>85</v>
      </c>
      <c r="BK154" s="197">
        <f>ROUND(I154*H154,2)</f>
        <v>0</v>
      </c>
      <c r="BL154" s="17" t="s">
        <v>556</v>
      </c>
      <c r="BM154" s="196" t="s">
        <v>587</v>
      </c>
    </row>
    <row r="155" spans="1:65" s="13" customFormat="1">
      <c r="B155" s="203"/>
      <c r="C155" s="204"/>
      <c r="D155" s="198" t="s">
        <v>145</v>
      </c>
      <c r="E155" s="205" t="s">
        <v>1</v>
      </c>
      <c r="F155" s="206" t="s">
        <v>588</v>
      </c>
      <c r="G155" s="204"/>
      <c r="H155" s="205" t="s">
        <v>1</v>
      </c>
      <c r="I155" s="207"/>
      <c r="J155" s="204"/>
      <c r="K155" s="204"/>
      <c r="L155" s="208"/>
      <c r="M155" s="209"/>
      <c r="N155" s="210"/>
      <c r="O155" s="210"/>
      <c r="P155" s="210"/>
      <c r="Q155" s="210"/>
      <c r="R155" s="210"/>
      <c r="S155" s="210"/>
      <c r="T155" s="211"/>
      <c r="AT155" s="212" t="s">
        <v>145</v>
      </c>
      <c r="AU155" s="212" t="s">
        <v>85</v>
      </c>
      <c r="AV155" s="13" t="s">
        <v>85</v>
      </c>
      <c r="AW155" s="13" t="s">
        <v>33</v>
      </c>
      <c r="AX155" s="13" t="s">
        <v>77</v>
      </c>
      <c r="AY155" s="212" t="s">
        <v>134</v>
      </c>
    </row>
    <row r="156" spans="1:65" s="13" customFormat="1">
      <c r="B156" s="203"/>
      <c r="C156" s="204"/>
      <c r="D156" s="198" t="s">
        <v>145</v>
      </c>
      <c r="E156" s="205" t="s">
        <v>1</v>
      </c>
      <c r="F156" s="206" t="s">
        <v>589</v>
      </c>
      <c r="G156" s="204"/>
      <c r="H156" s="205" t="s">
        <v>1</v>
      </c>
      <c r="I156" s="207"/>
      <c r="J156" s="204"/>
      <c r="K156" s="204"/>
      <c r="L156" s="208"/>
      <c r="M156" s="209"/>
      <c r="N156" s="210"/>
      <c r="O156" s="210"/>
      <c r="P156" s="210"/>
      <c r="Q156" s="210"/>
      <c r="R156" s="210"/>
      <c r="S156" s="210"/>
      <c r="T156" s="211"/>
      <c r="AT156" s="212" t="s">
        <v>145</v>
      </c>
      <c r="AU156" s="212" t="s">
        <v>85</v>
      </c>
      <c r="AV156" s="13" t="s">
        <v>85</v>
      </c>
      <c r="AW156" s="13" t="s">
        <v>33</v>
      </c>
      <c r="AX156" s="13" t="s">
        <v>77</v>
      </c>
      <c r="AY156" s="212" t="s">
        <v>134</v>
      </c>
    </row>
    <row r="157" spans="1:65" s="14" customFormat="1">
      <c r="B157" s="213"/>
      <c r="C157" s="214"/>
      <c r="D157" s="198" t="s">
        <v>145</v>
      </c>
      <c r="E157" s="215" t="s">
        <v>1</v>
      </c>
      <c r="F157" s="216" t="s">
        <v>85</v>
      </c>
      <c r="G157" s="214"/>
      <c r="H157" s="217">
        <v>1</v>
      </c>
      <c r="I157" s="218"/>
      <c r="J157" s="214"/>
      <c r="K157" s="214"/>
      <c r="L157" s="219"/>
      <c r="M157" s="248"/>
      <c r="N157" s="249"/>
      <c r="O157" s="249"/>
      <c r="P157" s="249"/>
      <c r="Q157" s="249"/>
      <c r="R157" s="249"/>
      <c r="S157" s="249"/>
      <c r="T157" s="250"/>
      <c r="AT157" s="223" t="s">
        <v>145</v>
      </c>
      <c r="AU157" s="223" t="s">
        <v>85</v>
      </c>
      <c r="AV157" s="14" t="s">
        <v>87</v>
      </c>
      <c r="AW157" s="14" t="s">
        <v>33</v>
      </c>
      <c r="AX157" s="14" t="s">
        <v>85</v>
      </c>
      <c r="AY157" s="223" t="s">
        <v>134</v>
      </c>
    </row>
    <row r="158" spans="1:65" s="2" customFormat="1" ht="6.95" customHeight="1">
      <c r="A158" s="34"/>
      <c r="B158" s="54"/>
      <c r="C158" s="55"/>
      <c r="D158" s="55"/>
      <c r="E158" s="55"/>
      <c r="F158" s="55"/>
      <c r="G158" s="55"/>
      <c r="H158" s="55"/>
      <c r="I158" s="55"/>
      <c r="J158" s="55"/>
      <c r="K158" s="55"/>
      <c r="L158" s="39"/>
      <c r="M158" s="34"/>
      <c r="O158" s="34"/>
      <c r="P158" s="34"/>
      <c r="Q158" s="34"/>
      <c r="R158" s="34"/>
      <c r="S158" s="34"/>
      <c r="T158" s="34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</row>
  </sheetData>
  <sheetProtection algorithmName="SHA-512" hashValue="3NK7eiJh189Q/NPhZ0PHhWUu7bav48F8evPMIg3M5zFqCWZ9YmopgSyQYgmJeEBQ/IuR/dJujiVEKZ0sb1+xVQ==" saltValue="eout8fJZzRTJ9jWv3RIgmL1skkKI+33MRSE95B9scEYOfutX5xD/pChFTSORJu24p5eIY8jBGOOZo5h5hgrLaQ==" spinCount="100000" sheet="1" objects="1" scenarios="1" formatColumns="0" formatRows="0" autoFilter="0"/>
  <autoFilter ref="C116:K157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14</vt:i4>
      </vt:variant>
    </vt:vector>
  </HeadingPairs>
  <TitlesOfParts>
    <vt:vector size="21" baseType="lpstr">
      <vt:lpstr>Rekapitulace stavby</vt:lpstr>
      <vt:lpstr>01 - SO 01 ODBĚRNÝ OBJEKT</vt:lpstr>
      <vt:lpstr>02 - SO 02 NAPÁJECÍ KORYTO</vt:lpstr>
      <vt:lpstr>03 - SO 03 TŮŇ 1</vt:lpstr>
      <vt:lpstr>04 - SO 04 Zemní val</vt:lpstr>
      <vt:lpstr>05 - SO 05 Tůň 2</vt:lpstr>
      <vt:lpstr>06 - Vedlejší ostatní nák...</vt:lpstr>
      <vt:lpstr>'01 - SO 01 ODBĚRNÝ OBJEKT'!Názvy_tisku</vt:lpstr>
      <vt:lpstr>'02 - SO 02 NAPÁJECÍ KORYTO'!Názvy_tisku</vt:lpstr>
      <vt:lpstr>'03 - SO 03 TŮŇ 1'!Názvy_tisku</vt:lpstr>
      <vt:lpstr>'04 - SO 04 Zemní val'!Názvy_tisku</vt:lpstr>
      <vt:lpstr>'05 - SO 05 Tůň 2'!Názvy_tisku</vt:lpstr>
      <vt:lpstr>'06 - Vedlejší ostatní nák...'!Názvy_tisku</vt:lpstr>
      <vt:lpstr>'Rekapitulace stavby'!Názvy_tisku</vt:lpstr>
      <vt:lpstr>'01 - SO 01 ODBĚRNÝ OBJEKT'!Oblast_tisku</vt:lpstr>
      <vt:lpstr>'02 - SO 02 NAPÁJECÍ KORYTO'!Oblast_tisku</vt:lpstr>
      <vt:lpstr>'03 - SO 03 TŮŇ 1'!Oblast_tisku</vt:lpstr>
      <vt:lpstr>'04 - SO 04 Zemní val'!Oblast_tisku</vt:lpstr>
      <vt:lpstr>'05 - SO 05 Tůň 2'!Oblast_tisku</vt:lpstr>
      <vt:lpstr>'06 - Vedlejší ostatní nák...'!Oblast_tisku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jirka\Jiri Tagl</dc:creator>
  <cp:lastModifiedBy>Sýkora Josef</cp:lastModifiedBy>
  <dcterms:created xsi:type="dcterms:W3CDTF">2022-09-01T08:07:34Z</dcterms:created>
  <dcterms:modified xsi:type="dcterms:W3CDTF">2023-01-10T08:05:19Z</dcterms:modified>
</cp:coreProperties>
</file>